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mbrozG\Desktop\"/>
    </mc:Choice>
  </mc:AlternateContent>
  <xr:revisionPtr revIDLastSave="0" documentId="8_{5FE1EF6D-8DE6-4716-A5B7-2F3546E50FDE}" xr6:coauthVersionLast="47" xr6:coauthVersionMax="47" xr10:uidLastSave="{00000000-0000-0000-0000-000000000000}"/>
  <bookViews>
    <workbookView xWindow="28680" yWindow="-120" windowWidth="29040" windowHeight="15840" tabRatio="837" activeTab="4" xr2:uid="{00000000-000D-0000-FFFF-FFFF00000000}"/>
  </bookViews>
  <sheets>
    <sheet name="REK" sheetId="2" r:id="rId1"/>
    <sheet name="Opomba" sheetId="6" r:id="rId2"/>
    <sheet name="OD KM 0+900 DO KM 1+920" sheetId="72" r:id="rId3"/>
    <sheet name="OD KM 1+920 DO KM 2+900" sheetId="127" r:id="rId4"/>
    <sheet name="OSTALA DELA IN STORITVE" sheetId="151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pr06" localSheetId="2">#REF!</definedName>
    <definedName name="__pr06" localSheetId="3">#REF!</definedName>
    <definedName name="__pr06" localSheetId="4">#REF!</definedName>
    <definedName name="__pr06">#REF!</definedName>
    <definedName name="__pr10" localSheetId="2">#REF!</definedName>
    <definedName name="__pr10" localSheetId="3">#REF!</definedName>
    <definedName name="__pr10" localSheetId="4">#REF!</definedName>
    <definedName name="__pr10">#REF!</definedName>
    <definedName name="__pr11" localSheetId="2">#REF!</definedName>
    <definedName name="__pr11" localSheetId="3">#REF!</definedName>
    <definedName name="__pr11" localSheetId="4">#REF!</definedName>
    <definedName name="__pr11">#REF!</definedName>
    <definedName name="__pr12" localSheetId="2">#REF!</definedName>
    <definedName name="__pr12" localSheetId="3">#REF!</definedName>
    <definedName name="__pr12" localSheetId="4">#REF!</definedName>
    <definedName name="__pr12">#REF!</definedName>
    <definedName name="_pr01" localSheetId="2">#REF!</definedName>
    <definedName name="_pr01" localSheetId="3">#REF!</definedName>
    <definedName name="_pr01" localSheetId="4">#REF!</definedName>
    <definedName name="_pr01">#REF!</definedName>
    <definedName name="_pr02" localSheetId="2">#REF!</definedName>
    <definedName name="_pr02" localSheetId="3">#REF!</definedName>
    <definedName name="_pr02" localSheetId="4">#REF!</definedName>
    <definedName name="_pr02">#REF!</definedName>
    <definedName name="_pr03" localSheetId="2">#REF!</definedName>
    <definedName name="_pr03" localSheetId="3">#REF!</definedName>
    <definedName name="_pr03" localSheetId="4">#REF!</definedName>
    <definedName name="_pr03">#REF!</definedName>
    <definedName name="_pr04" localSheetId="2">#REF!</definedName>
    <definedName name="_pr04" localSheetId="3">#REF!</definedName>
    <definedName name="_pr04" localSheetId="4">#REF!</definedName>
    <definedName name="_pr04">#REF!</definedName>
    <definedName name="_pr05" localSheetId="2">#REF!</definedName>
    <definedName name="_pr05" localSheetId="3">#REF!</definedName>
    <definedName name="_pr05" localSheetId="4">#REF!</definedName>
    <definedName name="_pr05">#REF!</definedName>
    <definedName name="_pr06" localSheetId="2">[1]Popisi!#REF!</definedName>
    <definedName name="_pr06" localSheetId="3">[1]Popisi!#REF!</definedName>
    <definedName name="_pr06" localSheetId="4">[1]Popisi!#REF!</definedName>
    <definedName name="_pr06">[1]Popisi!#REF!</definedName>
    <definedName name="_pr08" localSheetId="2">#REF!</definedName>
    <definedName name="_pr08" localSheetId="3">#REF!</definedName>
    <definedName name="_pr08" localSheetId="4">#REF!</definedName>
    <definedName name="_pr08">#REF!</definedName>
    <definedName name="_pr09" localSheetId="2">#REF!</definedName>
    <definedName name="_pr09" localSheetId="3">#REF!</definedName>
    <definedName name="_pr09" localSheetId="4">#REF!</definedName>
    <definedName name="_pr09">#REF!</definedName>
    <definedName name="_pr10" localSheetId="2">[1]Popisi!#REF!</definedName>
    <definedName name="_pr10" localSheetId="3">[1]Popisi!#REF!</definedName>
    <definedName name="_pr10" localSheetId="4">[1]Popisi!#REF!</definedName>
    <definedName name="_pr10">[1]Popisi!#REF!</definedName>
    <definedName name="_pr11" localSheetId="2">[1]Popisi!#REF!</definedName>
    <definedName name="_pr11" localSheetId="3">[1]Popisi!#REF!</definedName>
    <definedName name="_pr11" localSheetId="4">[1]Popisi!#REF!</definedName>
    <definedName name="_pr11">[1]Popisi!#REF!</definedName>
    <definedName name="_pr12" localSheetId="2">[1]Popisi!#REF!</definedName>
    <definedName name="_pr12" localSheetId="3">[1]Popisi!#REF!</definedName>
    <definedName name="_pr12" localSheetId="4">[1]Popisi!#REF!</definedName>
    <definedName name="_pr12">[1]Popisi!#REF!</definedName>
    <definedName name="cc">[2]OSNOVA!$B$40</definedName>
    <definedName name="datum" localSheetId="2">[3]OSNOVA!#REF!</definedName>
    <definedName name="datum" localSheetId="3">[3]OSNOVA!#REF!</definedName>
    <definedName name="datum" localSheetId="4">[3]OSNOVA!#REF!</definedName>
    <definedName name="datum">[3]OSNOVA!#REF!</definedName>
    <definedName name="dd" localSheetId="2">#REF!</definedName>
    <definedName name="dd" localSheetId="3">#REF!</definedName>
    <definedName name="dd" localSheetId="4">#REF!</definedName>
    <definedName name="dd">#REF!</definedName>
    <definedName name="DDV">[3]OSNOVA!$B$41</definedName>
    <definedName name="DEL">[3]OSNOVA!$B$31</definedName>
    <definedName name="dfg">#REF!</definedName>
    <definedName name="ert">#REF!</definedName>
    <definedName name="ew">#REF!</definedName>
    <definedName name="Excel_BuiltIn_Print_Titles_1" localSheetId="2">#REF!</definedName>
    <definedName name="Excel_BuiltIn_Print_Titles_1" localSheetId="3">#REF!</definedName>
    <definedName name="Excel_BuiltIn_Print_Titles_1" localSheetId="4">#REF!</definedName>
    <definedName name="Excel_BuiltIn_Print_Titles_1">#REF!</definedName>
    <definedName name="FakStro" localSheetId="2">[3]OSNOVA!#REF!</definedName>
    <definedName name="FakStro" localSheetId="3">[3]OSNOVA!#REF!</definedName>
    <definedName name="FakStro" localSheetId="4">[3]OSNOVA!#REF!</definedName>
    <definedName name="FakStro">[3]OSNOVA!#REF!</definedName>
    <definedName name="FaktStro">[4]osnova!$B$14</definedName>
    <definedName name="FR" localSheetId="2">[3]OSNOVA!#REF!</definedName>
    <definedName name="FR" localSheetId="3">[3]OSNOVA!#REF!</definedName>
    <definedName name="FR" localSheetId="4">[3]OSNOVA!#REF!</definedName>
    <definedName name="FR">[3]OSNOVA!#REF!</definedName>
    <definedName name="FRC">[2]OSNOVA!$B$38</definedName>
    <definedName name="investicija" localSheetId="2">#REF!</definedName>
    <definedName name="investicija" localSheetId="3">#REF!</definedName>
    <definedName name="investicija" localSheetId="4">#REF!</definedName>
    <definedName name="investicija">#REF!</definedName>
    <definedName name="izkop">#REF!</definedName>
    <definedName name="Izm_11.005">#REF!</definedName>
    <definedName name="Izm_11.006">#REF!</definedName>
    <definedName name="Izm_11.007">#REF!</definedName>
    <definedName name="Izm_11.009">#REF!</definedName>
    <definedName name="OBJEKT">[3]OSNOVA!$B$35</definedName>
    <definedName name="obsip">#REF!</definedName>
    <definedName name="OZN">[3]OSNOVA!$B$33</definedName>
    <definedName name="_xlnm.Print_Area" localSheetId="2">'OD KM 0+900 DO KM 1+920'!$B$1:$H$143</definedName>
    <definedName name="_xlnm.Print_Area" localSheetId="3">'OD KM 1+920 DO KM 2+900'!$B$1:$H$161</definedName>
    <definedName name="_xlnm.Print_Area" localSheetId="1">Opomba!$B$1:$G$49</definedName>
    <definedName name="_xlnm.Print_Area" localSheetId="4">'OSTALA DELA IN STORITVE'!$B$1:$H$30</definedName>
    <definedName name="_xlnm.Print_Area" localSheetId="0">REK!$B$1:$E$22</definedName>
    <definedName name="posteljica">#REF!</definedName>
    <definedName name="POV">#REF!</definedName>
    <definedName name="površina">#REF!</definedName>
    <definedName name="pripravljalna">#REF!</definedName>
    <definedName name="q" localSheetId="2">#REF!</definedName>
    <definedName name="q" localSheetId="3">#REF!</definedName>
    <definedName name="q" localSheetId="4">#REF!</definedName>
    <definedName name="q">#REF!</definedName>
    <definedName name="razd">#REF!</definedName>
    <definedName name="razdalja">#REF!</definedName>
    <definedName name="Reviz" localSheetId="2">[3]OSNOVA!#REF!</definedName>
    <definedName name="Reviz" localSheetId="3">[3]OSNOVA!#REF!</definedName>
    <definedName name="Reviz" localSheetId="4">[3]OSNOVA!#REF!</definedName>
    <definedName name="Reviz">[3]OSNOVA!#REF!</definedName>
    <definedName name="rrr" localSheetId="2">#REF!</definedName>
    <definedName name="rrr" localSheetId="3">#REF!</definedName>
    <definedName name="rrr" localSheetId="4">#REF!</definedName>
    <definedName name="rrr">#REF!</definedName>
    <definedName name="s" localSheetId="2">#REF!</definedName>
    <definedName name="s" localSheetId="3">#REF!</definedName>
    <definedName name="s" localSheetId="4">#REF!</definedName>
    <definedName name="s">#REF!</definedName>
    <definedName name="s_Prip_del">#REF!</definedName>
    <definedName name="SK_GRADBENA">[1]Popisi!$F$614</definedName>
    <definedName name="sk_IZOLACIJA" localSheetId="2">#REF!</definedName>
    <definedName name="sk_IZOLACIJA" localSheetId="3">#REF!</definedName>
    <definedName name="sk_IZOLACIJA" localSheetId="4">#REF!</definedName>
    <definedName name="sk_IZOLACIJA">#REF!</definedName>
    <definedName name="SK_ODVODNJAVANJE">[1]Popisi!$F$364</definedName>
    <definedName name="SK_OPREMA" localSheetId="2">#REF!</definedName>
    <definedName name="SK_OPREMA" localSheetId="3">#REF!</definedName>
    <definedName name="SK_OPREMA" localSheetId="4">#REF!</definedName>
    <definedName name="SK_OPREMA">#REF!</definedName>
    <definedName name="SK_PLESKARSKA" localSheetId="2">#REF!</definedName>
    <definedName name="SK_PLESKARSKA" localSheetId="3">#REF!</definedName>
    <definedName name="SK_PLESKARSKA" localSheetId="4">#REF!</definedName>
    <definedName name="SK_PLESKARSKA">#REF!</definedName>
    <definedName name="SK_PRIPRAVA">[1]Popisi!$F$201</definedName>
    <definedName name="SK_R" localSheetId="2">#REF!</definedName>
    <definedName name="SK_R" localSheetId="3">#REF!</definedName>
    <definedName name="SK_R" localSheetId="4">#REF!</definedName>
    <definedName name="SK_R">#REF!</definedName>
    <definedName name="SK_RAZNO" localSheetId="2">#REF!</definedName>
    <definedName name="SK_RAZNO" localSheetId="3">#REF!</definedName>
    <definedName name="SK_RAZNO" localSheetId="4">#REF!</definedName>
    <definedName name="SK_RAZNO">#REF!</definedName>
    <definedName name="sk_sanacija" localSheetId="2">#REF!</definedName>
    <definedName name="sk_sanacija" localSheetId="3">#REF!</definedName>
    <definedName name="sk_sanacija" localSheetId="4">#REF!</definedName>
    <definedName name="sk_sanacija">#REF!</definedName>
    <definedName name="SK_TUJE">[1]Popisi!$F$692</definedName>
    <definedName name="sk_VOZISCNE" localSheetId="2">#REF!</definedName>
    <definedName name="sk_VOZISCNE" localSheetId="3">#REF!</definedName>
    <definedName name="sk_VOZISCNE" localSheetId="4">#REF!</definedName>
    <definedName name="sk_VOZISCNE">#REF!</definedName>
    <definedName name="sk_VOZIŠČNE">[1]Popisi!$F$324</definedName>
    <definedName name="SK_ZEMELJSKA">[1]Popisi!$F$282</definedName>
    <definedName name="sk_ZIDARSKA" localSheetId="2">#REF!</definedName>
    <definedName name="sk_ZIDARSKA" localSheetId="3">#REF!</definedName>
    <definedName name="sk_ZIDARSKA" localSheetId="4">#REF!</definedName>
    <definedName name="sk_ZIDARSKA">#REF!</definedName>
    <definedName name="skA">'[5]STRUŠKA II'!$H$27</definedName>
    <definedName name="stmape" localSheetId="2">[3]OSNOVA!#REF!</definedName>
    <definedName name="stmape" localSheetId="3">[3]OSNOVA!#REF!</definedName>
    <definedName name="stmape" localSheetId="4">[3]OSNOVA!#REF!</definedName>
    <definedName name="stmape">[3]OSNOVA!#REF!</definedName>
    <definedName name="stnac" localSheetId="2">[3]OSNOVA!#REF!</definedName>
    <definedName name="stnac" localSheetId="3">[3]OSNOVA!#REF!</definedName>
    <definedName name="stnac" localSheetId="4">[3]OSNOVA!#REF!</definedName>
    <definedName name="stnac">[3]OSNOVA!#REF!</definedName>
    <definedName name="stpro" localSheetId="2">[3]OSNOVA!#REF!</definedName>
    <definedName name="stpro" localSheetId="3">[3]OSNOVA!#REF!</definedName>
    <definedName name="stpro" localSheetId="4">[3]OSNOVA!#REF!</definedName>
    <definedName name="stpro">[3]OSNOVA!#REF!</definedName>
    <definedName name="SU_MONTDELA">#REF!</definedName>
    <definedName name="SU_NABAVAMAT">#REF!</definedName>
    <definedName name="SU_ZEMDELA">#REF!</definedName>
    <definedName name="Sub_11">#REF!</definedName>
    <definedName name="Sub_12">#REF!</definedName>
    <definedName name="š">#REF!</definedName>
    <definedName name="tampon">#REF!</definedName>
    <definedName name="TecEURO">[4]osnova!$B$12</definedName>
    <definedName name="_xlnm.Print_Titles" localSheetId="2">'OD KM 0+900 DO KM 1+920'!$20:$21</definedName>
    <definedName name="_xlnm.Print_Titles" localSheetId="3">'OD KM 1+920 DO KM 2+900'!$22:$23</definedName>
    <definedName name="_xlnm.Print_Titles" localSheetId="4">'OSTALA DELA IN STORITVE'!$12:$13</definedName>
    <definedName name="tocka" localSheetId="2">[3]OSNOVA!#REF!</definedName>
    <definedName name="tocka" localSheetId="3">[3]OSNOVA!#REF!</definedName>
    <definedName name="tocka" localSheetId="4">[3]OSNOVA!#REF!</definedName>
    <definedName name="tocka">[3]OSNOVA!#REF!</definedName>
    <definedName name="volc">#REF!</definedName>
    <definedName name="volv">#REF!</definedName>
    <definedName name="wws">[6]OSNOVA!$B$38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7" i="72" l="1"/>
  <c r="H135" i="72"/>
  <c r="H134" i="72"/>
  <c r="H132" i="72"/>
  <c r="H131" i="72"/>
  <c r="H158" i="127"/>
  <c r="H157" i="127"/>
  <c r="H155" i="127"/>
  <c r="H154" i="127"/>
  <c r="H152" i="127"/>
  <c r="H145" i="127"/>
  <c r="H144" i="127"/>
  <c r="H143" i="127"/>
  <c r="H142" i="127"/>
  <c r="H141" i="127"/>
  <c r="H140" i="127"/>
  <c r="H139" i="127"/>
  <c r="H138" i="127"/>
  <c r="H137" i="127"/>
  <c r="H136" i="127"/>
  <c r="H135" i="127"/>
  <c r="H134" i="127"/>
  <c r="H133" i="127"/>
  <c r="H132" i="127"/>
  <c r="H131" i="127"/>
  <c r="H130" i="127"/>
  <c r="H129" i="127"/>
  <c r="B128" i="127"/>
  <c r="G147" i="127"/>
  <c r="H128" i="127"/>
  <c r="G124" i="127"/>
  <c r="H116" i="127"/>
  <c r="H115" i="127"/>
  <c r="H114" i="127"/>
  <c r="H113" i="127"/>
  <c r="H112" i="127"/>
  <c r="H111" i="127"/>
  <c r="H110" i="127"/>
  <c r="H109" i="127"/>
  <c r="H108" i="127"/>
  <c r="H107" i="127"/>
  <c r="H106" i="127"/>
  <c r="H105" i="127"/>
  <c r="H104" i="127"/>
  <c r="H103" i="127"/>
  <c r="H102" i="127"/>
  <c r="H101" i="127"/>
  <c r="H100" i="127"/>
  <c r="H92" i="127"/>
  <c r="H91" i="127"/>
  <c r="H90" i="127"/>
  <c r="H89" i="127"/>
  <c r="H88" i="127"/>
  <c r="H87" i="127"/>
  <c r="H93" i="127"/>
  <c r="H68" i="127"/>
  <c r="H67" i="127"/>
  <c r="H66" i="127"/>
  <c r="H65" i="127"/>
  <c r="H64" i="127"/>
  <c r="H63" i="127"/>
  <c r="H62" i="127"/>
  <c r="H61" i="127"/>
  <c r="H60" i="127"/>
  <c r="H59" i="127"/>
  <c r="H58" i="127"/>
  <c r="H57" i="127"/>
  <c r="H56" i="127"/>
  <c r="H55" i="127"/>
  <c r="H76" i="127"/>
  <c r="H75" i="127"/>
  <c r="H74" i="127"/>
  <c r="H73" i="127"/>
  <c r="H72" i="127"/>
  <c r="H71" i="127"/>
  <c r="H70" i="127"/>
  <c r="H69" i="127"/>
  <c r="H54" i="127"/>
  <c r="H53" i="127"/>
  <c r="H80" i="127"/>
  <c r="H79" i="127"/>
  <c r="H78" i="127"/>
  <c r="H77" i="127"/>
  <c r="H52" i="127"/>
  <c r="H46" i="127"/>
  <c r="H45" i="127"/>
  <c r="H44" i="127"/>
  <c r="H43" i="127"/>
  <c r="H42" i="127"/>
  <c r="H41" i="127"/>
  <c r="H40" i="127"/>
  <c r="H39" i="127"/>
  <c r="H38" i="127"/>
  <c r="H37" i="127"/>
  <c r="H36" i="127"/>
  <c r="H35" i="127"/>
  <c r="H34" i="127"/>
  <c r="H33" i="127"/>
  <c r="H32" i="127"/>
  <c r="H31" i="127"/>
  <c r="H30" i="127"/>
  <c r="H29" i="127"/>
  <c r="H125" i="72"/>
  <c r="H124" i="72"/>
  <c r="H123" i="72"/>
  <c r="H122" i="72"/>
  <c r="H121" i="72"/>
  <c r="H120" i="72"/>
  <c r="H119" i="72"/>
  <c r="H118" i="72"/>
  <c r="H117" i="72"/>
  <c r="H116" i="72"/>
  <c r="H115" i="72"/>
  <c r="H114" i="72"/>
  <c r="H113" i="72"/>
  <c r="H112" i="72"/>
  <c r="H111" i="72"/>
  <c r="H98" i="72"/>
  <c r="H97" i="72"/>
  <c r="H96" i="72"/>
  <c r="H95" i="72"/>
  <c r="H94" i="72"/>
  <c r="H93" i="72"/>
  <c r="H92" i="72"/>
  <c r="G106" i="72"/>
  <c r="H104" i="72"/>
  <c r="H103" i="72"/>
  <c r="H102" i="72"/>
  <c r="H101" i="72"/>
  <c r="H100" i="72"/>
  <c r="H99" i="72"/>
  <c r="B79" i="72"/>
  <c r="H85" i="72"/>
  <c r="H84" i="72"/>
  <c r="H83" i="72"/>
  <c r="H82" i="72"/>
  <c r="H81" i="72"/>
  <c r="H80" i="72"/>
  <c r="G87" i="72"/>
  <c r="H79" i="72"/>
  <c r="G75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38" i="72"/>
  <c r="H37" i="72"/>
  <c r="H36" i="72"/>
  <c r="H35" i="72"/>
  <c r="H34" i="72"/>
  <c r="H33" i="72"/>
  <c r="H32" i="72"/>
  <c r="H31" i="72"/>
  <c r="H30" i="72"/>
  <c r="H29" i="72"/>
  <c r="H28" i="72"/>
  <c r="H42" i="72"/>
  <c r="H41" i="72"/>
  <c r="H40" i="72"/>
  <c r="H39" i="72"/>
  <c r="H27" i="72"/>
  <c r="H82" i="127" l="1"/>
  <c r="H147" i="127"/>
  <c r="B129" i="127"/>
  <c r="H87" i="72"/>
  <c r="B80" i="72"/>
  <c r="B81" i="72" l="1"/>
  <c r="B130" i="127" l="1"/>
  <c r="B82" i="72"/>
  <c r="B131" i="127" l="1"/>
  <c r="B83" i="72"/>
  <c r="B84" i="72" s="1"/>
  <c r="B132" i="127" l="1"/>
  <c r="B133" i="127" s="1"/>
  <c r="B85" i="72"/>
  <c r="B134" i="127" l="1"/>
  <c r="B135" i="127" s="1"/>
  <c r="B136" i="127" s="1"/>
  <c r="B137" i="127" s="1"/>
  <c r="B138" i="127" s="1"/>
  <c r="B139" i="127" s="1"/>
  <c r="B140" i="127" s="1"/>
  <c r="B141" i="127" s="1"/>
  <c r="B142" i="127" s="1"/>
  <c r="B143" i="127" s="1"/>
  <c r="B144" i="127" s="1"/>
  <c r="B145" i="127" s="1"/>
  <c r="C12" i="6" l="1"/>
  <c r="G13" i="6"/>
  <c r="F13" i="6"/>
  <c r="E13" i="6"/>
  <c r="D13" i="6"/>
  <c r="C13" i="6"/>
  <c r="H20" i="151"/>
  <c r="H26" i="151"/>
  <c r="H19" i="151"/>
  <c r="H18" i="151"/>
  <c r="B26" i="151"/>
  <c r="G29" i="151"/>
  <c r="H27" i="151"/>
  <c r="H151" i="127"/>
  <c r="H160" i="127" s="1"/>
  <c r="B151" i="127"/>
  <c r="G160" i="127"/>
  <c r="G22" i="151"/>
  <c r="B18" i="151"/>
  <c r="B19" i="151" s="1"/>
  <c r="D6" i="151"/>
  <c r="B11" i="2"/>
  <c r="C1" i="151"/>
  <c r="B4" i="151" s="1"/>
  <c r="B152" i="127" l="1"/>
  <c r="H29" i="151"/>
  <c r="H22" i="151"/>
  <c r="B27" i="151"/>
  <c r="C11" i="6"/>
  <c r="B20" i="151"/>
  <c r="B13" i="6" s="1"/>
  <c r="H6" i="151"/>
  <c r="C11" i="2"/>
  <c r="G10" i="151"/>
  <c r="B154" i="127" l="1"/>
  <c r="B155" i="127" l="1"/>
  <c r="B157" i="127" l="1"/>
  <c r="B158" i="127" s="1"/>
  <c r="B9" i="2" l="1"/>
  <c r="H122" i="127"/>
  <c r="H124" i="127" s="1"/>
  <c r="B122" i="127"/>
  <c r="G118" i="127"/>
  <c r="H99" i="127"/>
  <c r="H118" i="127" s="1"/>
  <c r="B99" i="127"/>
  <c r="G95" i="127"/>
  <c r="H86" i="127"/>
  <c r="H95" i="127" s="1"/>
  <c r="B86" i="127"/>
  <c r="G82" i="127"/>
  <c r="B52" i="127"/>
  <c r="G48" i="127"/>
  <c r="H28" i="127"/>
  <c r="B28" i="127"/>
  <c r="D6" i="127"/>
  <c r="C1" i="127"/>
  <c r="B4" i="127" s="1"/>
  <c r="H138" i="72"/>
  <c r="H140" i="72" s="1"/>
  <c r="B100" i="127" l="1"/>
  <c r="B101" i="127" s="1"/>
  <c r="B87" i="127"/>
  <c r="B88" i="127" s="1"/>
  <c r="B53" i="127"/>
  <c r="B29" i="127"/>
  <c r="H48" i="127"/>
  <c r="H6" i="127" s="1"/>
  <c r="C9" i="2"/>
  <c r="G20" i="127"/>
  <c r="B102" i="127" l="1"/>
  <c r="B103" i="127" s="1"/>
  <c r="B104" i="127" s="1"/>
  <c r="B89" i="127"/>
  <c r="B54" i="127"/>
  <c r="B55" i="127" s="1"/>
  <c r="B30" i="127"/>
  <c r="B31" i="127" s="1"/>
  <c r="B105" i="127" l="1"/>
  <c r="B106" i="127" s="1"/>
  <c r="B107" i="127" s="1"/>
  <c r="B90" i="127"/>
  <c r="B91" i="127" s="1"/>
  <c r="B56" i="127"/>
  <c r="B57" i="127" s="1"/>
  <c r="B32" i="127"/>
  <c r="B33" i="127" s="1"/>
  <c r="B108" i="127" l="1"/>
  <c r="B109" i="127" s="1"/>
  <c r="B110" i="127" s="1"/>
  <c r="B111" i="127" s="1"/>
  <c r="B112" i="127" s="1"/>
  <c r="B113" i="127" s="1"/>
  <c r="B114" i="127" s="1"/>
  <c r="B115" i="127" s="1"/>
  <c r="B116" i="127" s="1"/>
  <c r="B92" i="127"/>
  <c r="B93" i="127" s="1"/>
  <c r="B58" i="127"/>
  <c r="B59" i="127" s="1"/>
  <c r="B60" i="127" s="1"/>
  <c r="B61" i="127" s="1"/>
  <c r="B62" i="127" s="1"/>
  <c r="B63" i="127" s="1"/>
  <c r="B64" i="127" s="1"/>
  <c r="B65" i="127" s="1"/>
  <c r="B66" i="127" s="1"/>
  <c r="B67" i="127" s="1"/>
  <c r="B68" i="127" s="1"/>
  <c r="B34" i="127"/>
  <c r="B35" i="127" s="1"/>
  <c r="B36" i="127" s="1"/>
  <c r="B37" i="127" s="1"/>
  <c r="B38" i="127" s="1"/>
  <c r="B39" i="127" s="1"/>
  <c r="B40" i="127" s="1"/>
  <c r="B41" i="127" s="1"/>
  <c r="B42" i="127" s="1"/>
  <c r="B43" i="127" s="1"/>
  <c r="B44" i="127" s="1"/>
  <c r="B45" i="127" s="1"/>
  <c r="B46" i="127" s="1"/>
  <c r="B69" i="127" l="1"/>
  <c r="B70" i="127" s="1"/>
  <c r="B71" i="127" s="1"/>
  <c r="B72" i="127" s="1"/>
  <c r="B73" i="127" s="1"/>
  <c r="B74" i="127" s="1"/>
  <c r="B75" i="127" s="1"/>
  <c r="B76" i="127" s="1"/>
  <c r="B77" i="127" l="1"/>
  <c r="B78" i="127" l="1"/>
  <c r="B79" i="127" l="1"/>
  <c r="B80" i="127" s="1"/>
  <c r="D16" i="127"/>
  <c r="H16" i="127" s="1"/>
  <c r="D12" i="127"/>
  <c r="H12" i="127" s="1"/>
  <c r="D8" i="127"/>
  <c r="H8" i="127" s="1"/>
  <c r="D18" i="127"/>
  <c r="H18" i="127" s="1"/>
  <c r="D14" i="127"/>
  <c r="H14" i="127" s="1"/>
  <c r="D10" i="127"/>
  <c r="H10" i="127" s="1"/>
  <c r="H20" i="127" l="1"/>
  <c r="E9" i="2" s="1"/>
  <c r="H110" i="72" l="1"/>
  <c r="H91" i="72"/>
  <c r="H48" i="72"/>
  <c r="H75" i="72" s="1"/>
  <c r="H26" i="72" l="1"/>
  <c r="B131" i="72" l="1"/>
  <c r="G140" i="72"/>
  <c r="B132" i="72" l="1"/>
  <c r="B134" i="72" l="1"/>
  <c r="B135" i="72" l="1"/>
  <c r="B137" i="72" s="1"/>
  <c r="B138" i="72" l="1"/>
  <c r="B7" i="2" l="1"/>
  <c r="B26" i="72" l="1"/>
  <c r="G127" i="72" l="1"/>
  <c r="B110" i="72"/>
  <c r="H106" i="72"/>
  <c r="B91" i="72"/>
  <c r="B48" i="72"/>
  <c r="G44" i="72"/>
  <c r="H44" i="72"/>
  <c r="D6" i="72"/>
  <c r="C1" i="72"/>
  <c r="B111" i="72" l="1"/>
  <c r="B112" i="72" s="1"/>
  <c r="B92" i="72"/>
  <c r="B93" i="72" s="1"/>
  <c r="B49" i="72"/>
  <c r="B50" i="72" s="1"/>
  <c r="B51" i="72" s="1"/>
  <c r="B52" i="72" s="1"/>
  <c r="B27" i="72"/>
  <c r="C7" i="2"/>
  <c r="H6" i="72"/>
  <c r="H127" i="72"/>
  <c r="B4" i="72"/>
  <c r="G18" i="72"/>
  <c r="B113" i="72" l="1"/>
  <c r="B94" i="72"/>
  <c r="B53" i="72"/>
  <c r="B54" i="72" s="1"/>
  <c r="B55" i="72" s="1"/>
  <c r="B56" i="72" s="1"/>
  <c r="B57" i="72" s="1"/>
  <c r="B58" i="72" s="1"/>
  <c r="B59" i="72" s="1"/>
  <c r="B60" i="72" s="1"/>
  <c r="B61" i="72" s="1"/>
  <c r="B62" i="72" s="1"/>
  <c r="B63" i="72" s="1"/>
  <c r="B64" i="72" s="1"/>
  <c r="B65" i="72" s="1"/>
  <c r="B66" i="72" s="1"/>
  <c r="B67" i="72" s="1"/>
  <c r="B68" i="72" s="1"/>
  <c r="B69" i="72" s="1"/>
  <c r="B70" i="72" s="1"/>
  <c r="B71" i="72" s="1"/>
  <c r="B72" i="72" s="1"/>
  <c r="B73" i="72" s="1"/>
  <c r="B28" i="72"/>
  <c r="B29" i="72" s="1"/>
  <c r="B30" i="72" s="1"/>
  <c r="B31" i="72" s="1"/>
  <c r="B32" i="72" s="1"/>
  <c r="B33" i="72" s="1"/>
  <c r="B34" i="72" s="1"/>
  <c r="B35" i="72" s="1"/>
  <c r="B36" i="72" s="1"/>
  <c r="B37" i="72" s="1"/>
  <c r="B38" i="72" s="1"/>
  <c r="B114" i="72" l="1"/>
  <c r="B115" i="72" s="1"/>
  <c r="B95" i="72"/>
  <c r="B96" i="72" s="1"/>
  <c r="B39" i="72"/>
  <c r="B40" i="72" s="1"/>
  <c r="B41" i="72" s="1"/>
  <c r="B42" i="72" s="1"/>
  <c r="B116" i="72" l="1"/>
  <c r="B117" i="72" s="1"/>
  <c r="B118" i="72" s="1"/>
  <c r="B97" i="72"/>
  <c r="B98" i="72" s="1"/>
  <c r="B99" i="72" s="1"/>
  <c r="B100" i="72" s="1"/>
  <c r="B119" i="72" l="1"/>
  <c r="B120" i="72" s="1"/>
  <c r="B121" i="72" s="1"/>
  <c r="B122" i="72" s="1"/>
  <c r="B123" i="72" s="1"/>
  <c r="B124" i="72" s="1"/>
  <c r="B125" i="72" s="1"/>
  <c r="B101" i="72"/>
  <c r="B102" i="72" s="1"/>
  <c r="B103" i="72" l="1"/>
  <c r="B104" i="72" s="1"/>
  <c r="D8" i="72"/>
  <c r="H8" i="72" s="1"/>
  <c r="D8" i="151" l="1"/>
  <c r="H8" i="151" s="1"/>
  <c r="H10" i="151" s="1"/>
  <c r="E11" i="2" s="1"/>
  <c r="D10" i="72"/>
  <c r="H10" i="72" s="1"/>
  <c r="D14" i="72"/>
  <c r="H14" i="72" s="1"/>
  <c r="D16" i="72"/>
  <c r="H16" i="72" s="1"/>
  <c r="D12" i="72"/>
  <c r="H12" i="72" s="1"/>
  <c r="H18" i="72" l="1"/>
  <c r="E7" i="2" l="1"/>
  <c r="E13" i="2" s="1"/>
  <c r="E15" i="2" s="1"/>
  <c r="E17" i="2" s="1"/>
  <c r="E19" i="2" l="1"/>
  <c r="E21" i="2" s="1"/>
</calcChain>
</file>

<file path=xl/sharedStrings.xml><?xml version="1.0" encoding="utf-8"?>
<sst xmlns="http://schemas.openxmlformats.org/spreadsheetml/2006/main" count="688" uniqueCount="298">
  <si>
    <t>Nivo</t>
  </si>
  <si>
    <t>Normativ</t>
  </si>
  <si>
    <t>Opis dela</t>
  </si>
  <si>
    <t>Enota</t>
  </si>
  <si>
    <t>Količina</t>
  </si>
  <si>
    <t>Cena / enoto</t>
  </si>
  <si>
    <t>Vrednost</t>
  </si>
  <si>
    <t>ODVODNJAVANJE</t>
  </si>
  <si>
    <t>TUJE STORITVE</t>
  </si>
  <si>
    <t>SKUPNA REKAPITULACIJA</t>
  </si>
  <si>
    <t>SKUPAJ EUR</t>
  </si>
  <si>
    <t>SKUPAJ EUR Z DDV</t>
  </si>
  <si>
    <t>Vrednosti so v EUR!</t>
  </si>
  <si>
    <t>Vrednosti so v EUR brez DDV!</t>
  </si>
  <si>
    <t>OPOMBE</t>
  </si>
  <si>
    <t>Opomba 1:</t>
  </si>
  <si>
    <t>Ponudnik sestavi ponudbeni predračun tako, da vnese cene na enoto v EUR brez DDV v stolpec »Cena/enoto« za vse navedene postavke. Vnos cen je omejen na dve decimalni mesti. Vse ostale celice so zaklenjene in morajo ostati nespremenjene.</t>
  </si>
  <si>
    <t>Opomba 2:</t>
  </si>
  <si>
    <t>Opomba 3:</t>
  </si>
  <si>
    <t>V primeru odkritja in odprave računskih napak se temu ustrezno spremeni tudi nominalna vrednost nepredvidenih del, ki je izražena v odstotku (enota mere je odstotek) od skupne vrednosti vseh ostalih postavk brez DDV.</t>
  </si>
  <si>
    <t>Opomba 4:</t>
  </si>
  <si>
    <t>GRADBENI IN POSEBNI ODPADKI: Izvajalec za vse produkte rušitvenih del in izkope ter odstranitve posebnih odpadkov sam priskrbi potrebno deponijo in plača vse spremljajoče stroške. Z vsemi odpadki je potrebno ravnati v skladu z načrtom rušitvenih del in elaboratom ravnanja z gradbenimi odpadki ter Uredbo o odpadkih, ki nastanejo pri gradbenih delih.</t>
  </si>
  <si>
    <t>SKUPAJ Z NEPREDVIDENIMI DELI</t>
  </si>
  <si>
    <t>Ponudnik mora vpisati svoje ponudbene cene brez DDV v vse postavke ponudbenega predračuna. Postavka brez označene cene ne bo plačana, naročnik pa bo smatral, da je upoštevana v okviru ostalih izpolnjenih pozicij.</t>
  </si>
  <si>
    <t>Na zavihku "Rekapitaulacija" program sam doda 10% za nepredvidena dela. Obračun nepredvidenih del je po dejanskih stroških</t>
  </si>
  <si>
    <t>Opomba 5:</t>
  </si>
  <si>
    <t>V ENOTNIH CENAH MORAJO  BITI ZAJETI STROŠKI:</t>
  </si>
  <si>
    <t xml:space="preserve">Vse ostale površine, ki jih bo izvajalec potreboval za gradnjo in za organizacijo gradbišč, si bo moral priskbeti sam na svoje stroške.   </t>
  </si>
  <si>
    <t>Izvajalec je dolžan izvesti vsa dela kvalitetno, v skladu s predpisi, projektom, tehničnimi pogoji in v skladu z dobro gradbeno prakso.</t>
  </si>
  <si>
    <t>Izvajalec mora v enotnih cenah upoštevati naslednje stroške, v kolikor le-ti niso upoštevani v posebnih postavkah:</t>
  </si>
  <si>
    <t>- vse stroške v zvezi z začasnim odvozom, deponiranjem in vračanjem izkopanega materiala na mestih, kjer ga ne bo možno deponirati na gradbišču;</t>
  </si>
  <si>
    <t>- vse stroške za postavitev gradbišča, gradbiščnih objektov, ureditev začasnih deponij, tekoče vzdrževanje in odstranitev gradbišča;</t>
  </si>
  <si>
    <t>- deponije si zagotavlja izvajalec sam na lastne stroške;</t>
  </si>
  <si>
    <t>- vse stroške za sanacijo in kultiviranje površin delovnega pasu in gradbiščnih površin po odstranitvi objektov;</t>
  </si>
  <si>
    <t>- vse stroške v zvezi s transporti po javnih poteh in cestah: morebitne odškodnine, morebitne sanacije cestišč zaradi poškodb med gradnjo itd.</t>
  </si>
  <si>
    <t>- vsi stroški za zagotavljanje varnosti in zdravja pri delu, zlasti stroške za vsa dela, ki izhajajo iz zahtev Varnostnega načrta</t>
  </si>
  <si>
    <t>- stroški odvoda meteorne vode iz gradbene jame in vode, ki se izceja iz bočnih strani izkopa, če je potrebno</t>
  </si>
  <si>
    <t xml:space="preserve">- vsa črpanja vode in ureditev  začasnega odvodnajvanja  z črpanjem obstoječe kanalizacije </t>
  </si>
  <si>
    <t>- stroški dela v kampadah zaradi oteženih geoloških razmer</t>
  </si>
  <si>
    <t>- stroški dela v nagnjenem terenu</t>
  </si>
  <si>
    <t>- stroški oteženega izkopa v mokrem terenu, izkop v vodi, prekop potokov itd.</t>
  </si>
  <si>
    <t xml:space="preserve">Dobava, montaža, uporaba in demontaža varovalnega opaža jarka v vertikalnem izkopu. </t>
  </si>
  <si>
    <t>3.</t>
  </si>
  <si>
    <t>I.</t>
  </si>
  <si>
    <t>1.</t>
  </si>
  <si>
    <t>2.</t>
  </si>
  <si>
    <t>4.</t>
  </si>
  <si>
    <t>5.</t>
  </si>
  <si>
    <t>II.</t>
  </si>
  <si>
    <t>Pri zemeljskih delih je uporabljena kategorizacija v skladu z Dopolnili splošnih in tehničnih pogojev IV. knjiga (2001).</t>
  </si>
  <si>
    <t xml:space="preserve"> V postavkah kjer zemeljska dela niso posebej zavedena so le ta zajeta v sklopu osnovnih postavk za zemeljska dela.</t>
  </si>
  <si>
    <t>- vse stroške za pridobitev začasnih površin za gradnjo izven delovnega pasu (soglasja, odškodnine, itd.);</t>
  </si>
  <si>
    <t>Vsi izkopi, prevozi in zasipi se obračunavajo v raščenem stanju oziroma vgrajenem.</t>
  </si>
  <si>
    <t>Izvajalec mora tekom gradnje zagotoviti dostope do okoliških stanovanjskih objektov.</t>
  </si>
  <si>
    <t>6.</t>
  </si>
  <si>
    <t>7.</t>
  </si>
  <si>
    <t>OPREMA CEST</t>
  </si>
  <si>
    <t>PREDDELA</t>
  </si>
  <si>
    <t>GRADBENA IN OBRTNIŠKA DELA</t>
  </si>
  <si>
    <t>ZEMELJSKA DELA</t>
  </si>
  <si>
    <t>ocena</t>
  </si>
  <si>
    <t xml:space="preserve">Izdelave izpolnjenih obrazcev za vnos podatkov v naročnikovo evidenco cestnih podatkov (BCP). </t>
  </si>
  <si>
    <t xml:space="preserve">Izdelave geodetskega načrta novega stanja. </t>
  </si>
  <si>
    <t>Izdelava tehnološko ekonomskega elaborata</t>
  </si>
  <si>
    <t>Morebitne postavke v popisih ali tehničnih poročilih, kjer projektant definira proizvajalca, so orientacijske in služijo le kot definicija v smislu zahtevane kvalitete. Izvajalec lahko enako kvaliteten proizvod kupi tudi pri drugih proizvajalcih.</t>
  </si>
  <si>
    <t>Zavarovanje gradbišča v času gradnje z izbrano zaporo prometa - postavitev in vzdrževanje zapore po potrejenem ceniku koncesionarja. Postavka je fiksna in v fazi izbire izvajalca nespremenljiva za vse ponudnike. OPOMBA: ponudnik naj ceno za to postavko ohrani, obračun se vrši na podlagi računov koncesionarja potrjenega s strani nadzora. Zapora velja za celoten čas gradnje.</t>
  </si>
  <si>
    <t>VOZIŠČNE KONSTRUKCIJE</t>
  </si>
  <si>
    <t>III.</t>
  </si>
  <si>
    <t>IV.</t>
  </si>
  <si>
    <t>7.1.</t>
  </si>
  <si>
    <t>PRESKUS, NADZOR IN TEHNIČNA DOKUMENTACIJA</t>
  </si>
  <si>
    <t>S 7 9 514</t>
  </si>
  <si>
    <t>Izdelava projektne dokumentacije za projekt izvedenih del</t>
  </si>
  <si>
    <t>S 7 9 515</t>
  </si>
  <si>
    <t>Izdelava projektne dokumentacije za vzdrževanje in obratovanje</t>
  </si>
  <si>
    <t>Organizacija gradbišča - postavitev začasnih objektov</t>
  </si>
  <si>
    <t>Organizacija gradbišča - odstranitev začasnih objektov</t>
  </si>
  <si>
    <t>Dobava in vgraditev vkopane zaključnice, dolžine 4 m</t>
  </si>
  <si>
    <t>Dobava in postavitev plastičnega smernika z votlim prerezom, dolžina 1200 mm, z odsevnikom iz umetne snovi</t>
  </si>
  <si>
    <t>Porušitev in odstranitev zidu iz kamna v suhi malti</t>
  </si>
  <si>
    <t>Izdelava poševne vtočne ali iztočne glave prepusta krožnega prereza iz cementnega betona s premerom 30 do 40 cm</t>
  </si>
  <si>
    <t>Izdelava poševne vtočne ali iztočne glave prepusta krožnega prereza iz cementnega betona s premerom 80 cm</t>
  </si>
  <si>
    <t>m3</t>
  </si>
  <si>
    <t>m2</t>
  </si>
  <si>
    <t>t</t>
  </si>
  <si>
    <t>m</t>
  </si>
  <si>
    <t>kos</t>
  </si>
  <si>
    <t>7.2.</t>
  </si>
  <si>
    <t>Projektantski nadzor</t>
  </si>
  <si>
    <t>kpl</t>
  </si>
  <si>
    <t>kom</t>
  </si>
  <si>
    <t>Geotehnični nadzor</t>
  </si>
  <si>
    <t>km</t>
  </si>
  <si>
    <t>m1</t>
  </si>
  <si>
    <t>- stroški zavarovanj obstoječih komunalnih vodov skladno z navodili upravljalca</t>
  </si>
  <si>
    <t xml:space="preserve">Izvajalec mora vršit sprotno notranjo kontrolo nad kvaliteto materialov ki jih vgrajuje, tesnosti kanalizacije in stanja položene ter zasute kanalizacijske cevi. </t>
  </si>
  <si>
    <t>- v postavkah asfaltov (bitumiziranih zmesi) upoštevati vse potrebne prevoze, predhodno pripravo površine (planiranje, utrjevanje, čiščenje,…), pobrizg z emulzijo in premaz stikov med asfaltnimi površinami</t>
  </si>
  <si>
    <t>- v postavkah nasipov, zasipov upoštevati potrebne prevoze, vgradnjo, planiranje, utrjevanje,...</t>
  </si>
  <si>
    <t>Prevoz materiala na razdaljo nad 500 do 1000 m</t>
  </si>
  <si>
    <t>*</t>
  </si>
  <si>
    <t>PROJEKTNA DOKUMENTACIJA</t>
  </si>
  <si>
    <t>PRIPRAVLJALNA DELA</t>
  </si>
  <si>
    <t>11123</t>
  </si>
  <si>
    <t>Obnova in zavarovanje zakoličbe osi trase ostale javne ceste v hribovitem terenu</t>
  </si>
  <si>
    <t>11223</t>
  </si>
  <si>
    <t>Postavitev in zavarovanje prečnega profila ostale javne ceste v hribovitem terenu</t>
  </si>
  <si>
    <t>n 11136</t>
  </si>
  <si>
    <t xml:space="preserve">Zakoličba obstoječih komunalnih vodov in oznaka križanj. 
</t>
  </si>
  <si>
    <t>12131</t>
  </si>
  <si>
    <t>Odstranitev grmovja in dreves z debli premera do 10 cm ter vej na redko porasli površini - ročno</t>
  </si>
  <si>
    <t>12151</t>
  </si>
  <si>
    <t>Posek in odstranitev dreves z debli od 11 do 30 cm premera in odstranitev vej</t>
  </si>
  <si>
    <t>12152</t>
  </si>
  <si>
    <t>Posek in odstranitev dreves z debli od 31do 50 cm premera ter odstranitev vej</t>
  </si>
  <si>
    <t>12163</t>
  </si>
  <si>
    <t>Odstranitev panja s premerom 11 do 30 cm z odvozom na deponijo na razdaljo nad 1000 m</t>
  </si>
  <si>
    <t>12166</t>
  </si>
  <si>
    <t>Odstranitev panja s premerom 31 do 50 cm z odvozom na deponijo na razdaljo nad 1000 m</t>
  </si>
  <si>
    <t>12181</t>
  </si>
  <si>
    <t>Odstranitev vej predhodno posekanih dreves</t>
  </si>
  <si>
    <t>ur</t>
  </si>
  <si>
    <t>12211</t>
  </si>
  <si>
    <t>Demontaža prometnih znakov na enem podstavku</t>
  </si>
  <si>
    <t>12261</t>
  </si>
  <si>
    <t>Demontaža plastičnega smernika</t>
  </si>
  <si>
    <t>12361</t>
  </si>
  <si>
    <t>Rezkanje (in odvoz) asfaltne zmesi na klančini v debelini 0 do 4 cm</t>
  </si>
  <si>
    <t>12374</t>
  </si>
  <si>
    <t>Rezkanje (in odvoz) asfaltne zmesi v debelini nad 10 cm</t>
  </si>
  <si>
    <t>12411</t>
  </si>
  <si>
    <t>Porušitev in odstranitev prepusta iz cevi s premerom do 60</t>
  </si>
  <si>
    <t>12432</t>
  </si>
  <si>
    <t>Porušitev in odstranitev jaška z notranjo stranico/premerom 61 do 100 cm</t>
  </si>
  <si>
    <t>12435</t>
  </si>
  <si>
    <t>Porušitev in odstranitev glave prepusta s premerom do 60 cm</t>
  </si>
  <si>
    <t>12473</t>
  </si>
  <si>
    <t>n</t>
  </si>
  <si>
    <t>21114</t>
  </si>
  <si>
    <t xml:space="preserve">Površinski izkop plodne zemljine – 1. kategorije – strojno z nakladanjem </t>
  </si>
  <si>
    <t>21234</t>
  </si>
  <si>
    <t>Široki izkop zrnate kamnine – 3. kategorije – strojno z nakladanjem</t>
  </si>
  <si>
    <t>21243</t>
  </si>
  <si>
    <t>Široki izkop mehke kamnine – 4. kategorije z nakladanjem</t>
  </si>
  <si>
    <t>21253</t>
  </si>
  <si>
    <t>Široki izkop trde kamnine – 5. kategorije z nakladanjem</t>
  </si>
  <si>
    <t>21314</t>
  </si>
  <si>
    <t>Izkop vezljive zemljine/zrnate kamnine – 3. kategorije za temelje, kanalske rove, prepuste, jaške in drenaže, širine do 1,0 m in globine do 1,0 m – strojno, planiranje dna ročno</t>
  </si>
  <si>
    <t>21364</t>
  </si>
  <si>
    <t>Izkop vezljive zemljine/zrnate kamnine – 3. kategorije za temelje, kanalske rove, prepuste, jaške in drenaže, širine 1,1 do 2,0 m in globine 1,1 do 2,0 m – strojno, planiranje dna ročno</t>
  </si>
  <si>
    <t>21365</t>
  </si>
  <si>
    <t>Izkop mehke kamnine – 4. kategorije za temelje, kanalske rove, prepuste, jaške in drenaže, širine 1,1 do 2,0 m in globine 1,1 do 2,0 m</t>
  </si>
  <si>
    <t>21614</t>
  </si>
  <si>
    <t xml:space="preserve">Izkop vezljive zemljine/zrnate kamnine - 3.kategorije za temelje širine nad 2.0m in globine do 1,0 m, strojno (OPOMBA: stopničenje in utrditev pet nasipa) </t>
  </si>
  <si>
    <t>21752</t>
  </si>
  <si>
    <t xml:space="preserve">Izkopi vezljive zemljine 3.ktg za odvodne jarke in koritnice </t>
  </si>
  <si>
    <t>21762</t>
  </si>
  <si>
    <t xml:space="preserve">Izkopi vezljive zemljine 3.ktg za tlake in obloge </t>
  </si>
  <si>
    <t>22113</t>
  </si>
  <si>
    <t>Ureditev planuma temeljnih tal zrnate kamnine - 3,ktg</t>
  </si>
  <si>
    <t>22114</t>
  </si>
  <si>
    <t>Ureditev planuma temeljnih tal mehke kamnine - 4,ktg</t>
  </si>
  <si>
    <t>23314</t>
  </si>
  <si>
    <t>Dobava in vgraditev geotekstilije za ločilno plast (po načrtu), natezna trdnost nad 16 do 18 kN/m2</t>
  </si>
  <si>
    <t>24113</t>
  </si>
  <si>
    <t>Vgrajevanje nasipov iz mehke kamnine - 4.ktg (opomba upoštevana priprava  (drobljenje) izkopane kamnine v stanje primerno za vgradnjo)</t>
  </si>
  <si>
    <t>24 117</t>
  </si>
  <si>
    <t xml:space="preserve">Izdelava nasipa iz zrnate kamnine – 3. kategorije z dobavo iz kamnoloma </t>
  </si>
  <si>
    <t>24312</t>
  </si>
  <si>
    <t>Vgraditev klina iz mehke kamnine- 4.kategorije (OPOMBA vgraditev materiala v stopničenje)</t>
  </si>
  <si>
    <t>24461</t>
  </si>
  <si>
    <t xml:space="preserve">Izdelava posteljice v debelini plasti do 50 cm iz zrnate kamnine – 3. kategorije (OPOMBA z nabavo in transportom) </t>
  </si>
  <si>
    <t>25112</t>
  </si>
  <si>
    <t>Humuziranje brežin brez valjanja, v debelini 15 cm, strojno</t>
  </si>
  <si>
    <t>Prevoz materiala na razdaljo nad 10 do 15 km</t>
  </si>
  <si>
    <t>Prevoz materiala na razdaljo nad 15 do 20 km</t>
  </si>
  <si>
    <t>razprostiranje odvečne plodne zemljine - 1.ktg zemljine</t>
  </si>
  <si>
    <t>razprostiranje odvečne zrnate kamnine  - 3.ktg zemljine</t>
  </si>
  <si>
    <t>razprostiranje odvečne mehke / trde kamnine – 4. kategorije</t>
  </si>
  <si>
    <t>razprostiranje odvečne trde kamnine – 5. kategorije</t>
  </si>
  <si>
    <t>29138</t>
  </si>
  <si>
    <t>-razprostiranje odvečnega drugega materijala</t>
  </si>
  <si>
    <t>VOZIŠČNA KONSTRUKCIJA</t>
  </si>
  <si>
    <t>31132</t>
  </si>
  <si>
    <t>Izdelava nevezane nosilne plasti enakomerno zrnatega drobljenca (D32), iz kamenin v debelini 21 do 30 cm</t>
  </si>
  <si>
    <t>31573</t>
  </si>
  <si>
    <t xml:space="preserve">Izdelava nosilne plasti bituminizirane zmesi AC 22 base B 50/70 A4 v debelini 7 cm </t>
  </si>
  <si>
    <t>32112</t>
  </si>
  <si>
    <t xml:space="preserve">Izdelava nevezane (mehanično stabilizirane) obrabne plasti iz zmesi zrn drobljenca v debelini 16 do 20 cm </t>
  </si>
  <si>
    <t>32161</t>
  </si>
  <si>
    <t>Dobava in vgraditev zmesi drobljenih zrn za zaklinjenje nevezane obrabne plasti</t>
  </si>
  <si>
    <t>32237</t>
  </si>
  <si>
    <t>Izdelava obrabne in zaporne plasti bituminizirane zmesi AC 8 surf B 50/70 A4 Z2 v debelini 3 cm</t>
  </si>
  <si>
    <t>36131</t>
  </si>
  <si>
    <t>Izdelava bankine iz drobljenca ,široke do 0,50  m</t>
  </si>
  <si>
    <t>36134</t>
  </si>
  <si>
    <t>Izdelava bankine iz drobljenca ,široke nad 1,0 m</t>
  </si>
  <si>
    <t>41121</t>
  </si>
  <si>
    <t>Tlakovanje jarkov z lomljencem debeline 20 cm,stiki zapolnjeni s cementno malto,na podložni plasti zmesi zrn drobljenca debeline 10 cm</t>
  </si>
  <si>
    <t>41235</t>
  </si>
  <si>
    <t>Utrditev jarkov s kanaletami na stik iz cementnega betona dolžine 100 cm in notranje širine dna kanalete 40 cm,na podložni plasti iz zmesi zrn drobljenca debeline 15 cm</t>
  </si>
  <si>
    <t>42162</t>
  </si>
  <si>
    <t>Izdelava vzdolžne in prečne globoke drenaže globine do 1.0 na podložni plasti iz cementnega betona, s trdimi plastičnimi cevmi premera 10 cm</t>
  </si>
  <si>
    <t>Zasip cevne drenaže z zmesjo kamnitih zrn, obvito z geosintetikom, z 0,1 do 0,2 m3/m1, po načrtu</t>
  </si>
  <si>
    <t>44244</t>
  </si>
  <si>
    <t>Izdelava jaška iz cementnega betona, izmere prereza 100/100 cm, globokega 2,0 do 2,5 m</t>
  </si>
  <si>
    <t>44854</t>
  </si>
  <si>
    <t>Dobava in vgraditev rešetke iz duktilne litine z nosilnostjo 400 kN, s prerezom           400/400 mm</t>
  </si>
  <si>
    <t>44962</t>
  </si>
  <si>
    <t>Dobava in vgraditev pokrova iz duktilne litine z nosilnostjo 250 kN,krožnega prereza s premerom 600 mm</t>
  </si>
  <si>
    <t>45114</t>
  </si>
  <si>
    <t>Izdelava prepusta krožnega prereza iz cevi iz cementnega betona s premerom 60 cm</t>
  </si>
  <si>
    <t>45115</t>
  </si>
  <si>
    <t>Izdelava prepusta krožnega prereza iz cevi iz cementnega betona s premerom 80 cm</t>
  </si>
  <si>
    <t>45132</t>
  </si>
  <si>
    <t>Izdelava obloge (obbetoniranje) prepusta krožnega prereza iz cevi s premerom 60 cm s cementnim betonom C 12/15, po načrtu</t>
  </si>
  <si>
    <t>45133</t>
  </si>
  <si>
    <t>Izdelava obloge (obbetoniranje) prepusta krožnega prereza iz cevi s premerom 80 cm s cementnim betonom C 12/15, po načrtu</t>
  </si>
  <si>
    <t>45211</t>
  </si>
  <si>
    <t>45213</t>
  </si>
  <si>
    <t>Izdelava poševne vtočne ali iztočne glave prepusta krožnega prereza iz cementnega betona s premerom 60 cm</t>
  </si>
  <si>
    <t>45214</t>
  </si>
  <si>
    <t>61132</t>
  </si>
  <si>
    <t>Izdelava temelja iz cementnega betona C 12/15, globine 100 cm, premera 30 cm</t>
  </si>
  <si>
    <t>61215</t>
  </si>
  <si>
    <t>Dobava in vgraditev stebriča za prometni znak iz vroče cinkane jeklene cevi premera 64 mm, dolžina 2500 mm.</t>
  </si>
  <si>
    <t>61216</t>
  </si>
  <si>
    <t>Dobava in vgraditev stebriča za prometni znak iz vroče cinkane jeklene cevi premera 64 mm, dolžina 3000 mm.</t>
  </si>
  <si>
    <t>61217</t>
  </si>
  <si>
    <t>Dobava in vgraditev stebriča za prometni znak iz vroče cinkane jeklene cevi premera 64 mm, dolžina 3500 mm.</t>
  </si>
  <si>
    <t>61452</t>
  </si>
  <si>
    <t>Dobava in pritrditev trikotnega prometnega znaka, podloga iz aluminijaste pločevine, znak z odsevno folijo 2. vrste, dolžina stranice a= 900 mm</t>
  </si>
  <si>
    <t>61652</t>
  </si>
  <si>
    <t>Dobava in pritrditev okroglega prometnega znaka, podloga iz aluminijaste pločevine, znak z odsevno folijo 2. vrste, premera 600 mm</t>
  </si>
  <si>
    <t>61723</t>
  </si>
  <si>
    <t>Dobava in pritrditev prometnega znaka, podloga iz aluminijaste pločevine, znak z belo barvo-folijo 2 vrste, velikost od 0,21 do 0,40 m2</t>
  </si>
  <si>
    <t>61724</t>
  </si>
  <si>
    <t>Dobava in pritrditev prometnega znaka, podloga iz aluminijaste pločevine, znak z rumeno barvo, z razredom svetlobne odbojnosti RA2, velikost od 0,41 do 0,70 m2</t>
  </si>
  <si>
    <t>62 121</t>
  </si>
  <si>
    <t xml:space="preserve">Izdelava tankoslojne vzdolžne označbe na vozišču z enokomponentno belo barvo , vključno 250 g/m2  posipa z drobci/kroglicami stekla, strojno, debelina plasti suhe snovi 250 mikrometra, širina črte 10 cm </t>
  </si>
  <si>
    <t>62 122</t>
  </si>
  <si>
    <t xml:space="preserve">Izdelava tankoslojne vzdolžne označbe na vozišču z enokomponentno belo barvo , vključno 250 g/m2  posipa z drobci/kroglicami stekla, strojno, debelina plasti suhe snovi 250 mikrometra, širina črte 12 cm </t>
  </si>
  <si>
    <t>62 224</t>
  </si>
  <si>
    <t>Izdelava tankoslojne prečne in ostalih označb na vozišču z enokomponentno rumeno barvo, vključno 250 g/m2 posipa z drobci / kroglicami stekla, strojno, debelina plasti suhe snovi 200 μm, površina označbe nad 1,5 m2</t>
  </si>
  <si>
    <t>62 252</t>
  </si>
  <si>
    <t>Doplačilo za  izdelavo prekinjenih vzdolžnih označb na vozišču, širina črte 12 cm</t>
  </si>
  <si>
    <t>62 127</t>
  </si>
  <si>
    <t xml:space="preserve">Izdelava tankoslojne prečne in ostalih označb na vozišču z enokomponentno belo barvo , vključno 250 g/m2  posipa z drobci/kroglicami stekla, strojno, debelina plasti suhe snovi 250 mikrometra, širina črte 50 cm </t>
  </si>
  <si>
    <t>63521</t>
  </si>
  <si>
    <t>Dobava in vgraditev odsevnika z nosilcem iz aluminijaste pločevine in odsevno folijo 1.vrste</t>
  </si>
  <si>
    <t>64 445</t>
  </si>
  <si>
    <t>Dobava in vgraditev jeklene varnostne ograje, brez distančnika, za nivo zadrževanja N2 in za delovno širino W5</t>
  </si>
  <si>
    <t>64 281</t>
  </si>
  <si>
    <t>79 311</t>
  </si>
  <si>
    <t>79 351</t>
  </si>
  <si>
    <t>TELEKOMUNIKACIJSKE NAPRAVE</t>
  </si>
  <si>
    <t>N</t>
  </si>
  <si>
    <t>Nadzor upravljalca</t>
  </si>
  <si>
    <t xml:space="preserve">Prestavitev obstoječega zemeljskega TK voda </t>
  </si>
  <si>
    <t>7.6.</t>
  </si>
  <si>
    <t>VODOVODI</t>
  </si>
  <si>
    <r>
      <t>Izdelava in montaža AB zaščitne plošče dim 0,5x1,0x0,1 m iz betona C25/30 (0,165m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>), komplet z vsemi pomožnimi deli, opaž (0,13m</t>
    </r>
    <r>
      <rPr>
        <vertAlign val="superscript"/>
        <sz val="10"/>
        <rFont val="Arial CE"/>
        <charset val="238"/>
      </rPr>
      <t>2</t>
    </r>
    <r>
      <rPr>
        <sz val="10"/>
        <rFont val="Arial CE"/>
        <family val="2"/>
        <charset val="238"/>
      </rPr>
      <t>), armatura (4,6 kg), izdelavo podlage iz pustega betona C12/15 (0,012m</t>
    </r>
    <r>
      <rPr>
        <vertAlign val="superscript"/>
        <sz val="10"/>
        <rFont val="Arial CE"/>
        <charset val="238"/>
      </rPr>
      <t>3</t>
    </r>
    <r>
      <rPr>
        <sz val="10"/>
        <rFont val="Arial CE"/>
        <family val="2"/>
        <charset val="238"/>
      </rPr>
      <t>)</t>
    </r>
  </si>
  <si>
    <t>m'</t>
  </si>
  <si>
    <t>12212</t>
  </si>
  <si>
    <t>Demontaža prometnih znakov na dveh podstavkih</t>
  </si>
  <si>
    <t>Demontaža jeklene varnostne ograje</t>
  </si>
  <si>
    <t>12445</t>
  </si>
  <si>
    <t>Porušitev in odstranitev prepusta v zidani kamniti izvedbi z razpetino do 3 m</t>
  </si>
  <si>
    <t>24 197</t>
  </si>
  <si>
    <t>Utrditev pete nasipa (opomba: kamnito betonska peta vpeta v fliš)</t>
  </si>
  <si>
    <t>25232</t>
  </si>
  <si>
    <t>Zaščita brežine z roliranjem v debelini nad 30 cm</t>
  </si>
  <si>
    <t>25225</t>
  </si>
  <si>
    <t>Zaščita brežine s protierozijsko mrežo</t>
  </si>
  <si>
    <t>razprostiranje odvečnemehke / trde kamnine – 4. kategorije</t>
  </si>
  <si>
    <t>36133</t>
  </si>
  <si>
    <t>Izdelava bankine iz drobljenca ,široke 0,76 do 1.00  m</t>
  </si>
  <si>
    <t xml:space="preserve">Ureditev kamnometa z lomljencem debeline 50 cm </t>
  </si>
  <si>
    <t>41411</t>
  </si>
  <si>
    <t>Zavarovanje dna kadunjastega jarka s plastjo bitumenskega betona debelo 4 cm, široko 50 cm</t>
  </si>
  <si>
    <t>42165</t>
  </si>
  <si>
    <t>Izdelava vzdolžne in prečne drenaže, globoke do 1,0 m, na podložni plasti iz cementnega betona, s trdimi plastičnimi cevmi premera 25 cm</t>
  </si>
  <si>
    <t>42311</t>
  </si>
  <si>
    <t>42421</t>
  </si>
  <si>
    <t>Izdelava vzdolžne in prečne drenaže, globoke 1,1 do 2,0 m, iz zmesi kamnitih zrn obvite z geosintetikom, na planumu izkopa</t>
  </si>
  <si>
    <t>44143</t>
  </si>
  <si>
    <t>Izdelava jaška iz cementnega betona, krožnega prereza s premerom 60 cm, globokega 1,5 do 2,0 m</t>
  </si>
  <si>
    <t>45234</t>
  </si>
  <si>
    <t>Izdelava ravne ali krilne vtočne ali iztočne glave prepusta krožnega prereza iz cementnega betona s premerom 80 cm</t>
  </si>
  <si>
    <t>Izdelava AB glave kamnite zložbe parapetnega zidu  0,2-0,3 m2/m</t>
  </si>
  <si>
    <t>61722a</t>
  </si>
  <si>
    <t>Dobava in pritrditev prometnega znaka, podloga iz aluminijaste pločevine, znak z rumeno barvo-folijo 2 vrste, velikost od 0,1 do 0,20 m2</t>
  </si>
  <si>
    <t>63112</t>
  </si>
  <si>
    <t>64 454</t>
  </si>
  <si>
    <t>Dobava in vgraditev jeklene varnostne ograje,vključno vse elemente, za nivo zadrževanja H1 in za delovno širino W4</t>
  </si>
  <si>
    <t>7.3.</t>
  </si>
  <si>
    <t>Izdelava in montaža AB zaščitne plošče dim 0,5x1,0x0,1 m iz betona C25/30 (0,165m3), komplet z vsemi pomožnimi deli, opaž (0,13m2), armatura (4,6 kg), izdelavo podlage iz pustega betona C12/15 (0,012m3)</t>
  </si>
  <si>
    <t>Nepredvidena dela (10% od del obseganih v točkah I., II. in III.)</t>
  </si>
  <si>
    <r>
      <t xml:space="preserve">V navedeni postavki </t>
    </r>
    <r>
      <rPr>
        <b/>
        <sz val="11"/>
        <rFont val="Arial"/>
        <family val="2"/>
        <charset val="238"/>
      </rPr>
      <t>0004</t>
    </r>
    <r>
      <rPr>
        <sz val="11"/>
        <rFont val="Arial"/>
        <family val="2"/>
        <charset val="238"/>
      </rPr>
      <t xml:space="preserve"> zavihka </t>
    </r>
    <r>
      <rPr>
        <b/>
        <sz val="11"/>
        <rFont val="Arial"/>
        <family val="2"/>
        <charset val="238"/>
      </rPr>
      <t>XV. OSTALA DELA IN STORITVE; 1. PRIPRAVLJALNA DELA,</t>
    </r>
    <r>
      <rPr>
        <sz val="11"/>
        <rFont val="Arial"/>
        <family val="2"/>
        <charset val="238"/>
      </rPr>
      <t xml:space="preserve"> je ocenjena vrednost stroškov koncesionarja za postavitev in vzdrževanje prometne signalizacije v času gradnje. V ceni so zajeti predvideni stroški koncesionarja za postavitev in vzdrževanje prometne signaliazacije za čas gradnje. Vsi ostali stroški izdelave elaborata, vodenja prometa v času gradnje, izvedbe začasnih zavarovanj in vzdrževanje voznih površin so strošek izvajalca.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</si>
</sst>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€_-;\-* #,##0\ _€_-;_-* &quot;-&quot;\ _€_-;_-@_-"/>
    <numFmt numFmtId="165" formatCode="#,##0.00\ &quot;€&quot;"/>
    <numFmt numFmtId="166" formatCode="#,##0.00\ \€"/>
    <numFmt numFmtId="167" formatCode="_-* #,##0.00\ _S_I_T_-;\-* #,##0.00\ _S_I_T_-;_-* &quot;-&quot;??\ _S_I_T_-;_-@_-"/>
    <numFmt numFmtId="168" formatCode="0000"/>
    <numFmt numFmtId="169" formatCode="#,##0.0000"/>
    <numFmt numFmtId="170" formatCode="#,##0.0"/>
    <numFmt numFmtId="171" formatCode="dd/mm/yy"/>
    <numFmt numFmtId="172" formatCode="_-* #,##0.00\ &quot;SIT&quot;_-;\-* #,##0.00\ &quot;SIT&quot;_-;_-* &quot;-&quot;??\ &quot;SIT&quot;_-;_-@_-"/>
  </numFmts>
  <fonts count="25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b/>
      <u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rgb="FF5B37D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SL Dutch"/>
    </font>
    <font>
      <sz val="10"/>
      <name val="Arial CE"/>
    </font>
    <font>
      <sz val="10"/>
      <color theme="1"/>
      <name val="Arial Narrow"/>
      <family val="2"/>
      <charset val="238"/>
    </font>
    <font>
      <sz val="10"/>
      <name val="Arial"/>
      <charset val="238"/>
    </font>
    <font>
      <vertAlign val="superscript"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2">
    <xf numFmtId="0" fontId="0" fillId="0" borderId="0"/>
    <xf numFmtId="0" fontId="1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2" fillId="0" borderId="0" applyFill="0" applyBorder="0" applyAlignment="0" applyProtection="0"/>
    <xf numFmtId="0" fontId="4" fillId="0" borderId="0"/>
    <xf numFmtId="1" fontId="20" fillId="0" borderId="0"/>
    <xf numFmtId="0" fontId="21" fillId="0" borderId="0"/>
    <xf numFmtId="4" fontId="22" fillId="0" borderId="0">
      <alignment wrapText="1"/>
    </xf>
    <xf numFmtId="164" fontId="4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21" fillId="0" borderId="0" applyFont="0" applyBorder="0" applyProtection="0">
      <alignment vertical="top" wrapText="1"/>
    </xf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 applyFont="0" applyBorder="0"/>
    <xf numFmtId="0" fontId="4" fillId="0" borderId="0" applyFont="0" applyBorder="0"/>
    <xf numFmtId="0" fontId="4" fillId="0" borderId="0"/>
  </cellStyleXfs>
  <cellXfs count="146">
    <xf numFmtId="0" fontId="0" fillId="0" borderId="0" xfId="0"/>
    <xf numFmtId="4" fontId="17" fillId="0" borderId="0" xfId="0" applyNumberFormat="1" applyFont="1" applyAlignment="1" applyProtection="1">
      <alignment horizontal="right" vertical="top"/>
      <protection locked="0"/>
    </xf>
    <xf numFmtId="4" fontId="18" fillId="4" borderId="3" xfId="0" applyNumberFormat="1" applyFont="1" applyFill="1" applyBorder="1" applyAlignment="1" applyProtection="1">
      <alignment horizontal="right" vertical="top"/>
      <protection locked="0"/>
    </xf>
    <xf numFmtId="4" fontId="17" fillId="0" borderId="9" xfId="0" applyNumberFormat="1" applyFont="1" applyBorder="1" applyAlignment="1" applyProtection="1">
      <alignment horizontal="right" vertical="top"/>
      <protection locked="0"/>
    </xf>
    <xf numFmtId="4" fontId="18" fillId="5" borderId="12" xfId="0" applyNumberFormat="1" applyFont="1" applyFill="1" applyBorder="1" applyAlignment="1" applyProtection="1">
      <alignment horizontal="right" vertical="top"/>
      <protection locked="0"/>
    </xf>
    <xf numFmtId="4" fontId="17" fillId="2" borderId="1" xfId="0" applyNumberFormat="1" applyFont="1" applyFill="1" applyBorder="1" applyAlignment="1" applyProtection="1">
      <alignment horizontal="right" vertical="top" shrinkToFit="1"/>
      <protection locked="0"/>
    </xf>
    <xf numFmtId="4" fontId="18" fillId="3" borderId="3" xfId="0" applyNumberFormat="1" applyFont="1" applyFill="1" applyBorder="1" applyAlignment="1" applyProtection="1">
      <alignment horizontal="right" vertical="top"/>
      <protection locked="0"/>
    </xf>
    <xf numFmtId="4" fontId="17" fillId="0" borderId="3" xfId="0" applyNumberFormat="1" applyFont="1" applyBorder="1" applyAlignment="1" applyProtection="1">
      <alignment horizontal="right" vertical="top"/>
      <protection locked="0"/>
    </xf>
    <xf numFmtId="4" fontId="18" fillId="6" borderId="16" xfId="0" applyNumberFormat="1" applyFont="1" applyFill="1" applyBorder="1" applyAlignment="1" applyProtection="1">
      <alignment horizontal="right" vertical="top"/>
      <protection locked="0"/>
    </xf>
    <xf numFmtId="4" fontId="17" fillId="0" borderId="5" xfId="0" applyNumberFormat="1" applyFont="1" applyBorder="1" applyAlignment="1" applyProtection="1">
      <alignment horizontal="right" vertical="top"/>
      <protection locked="0"/>
    </xf>
    <xf numFmtId="0" fontId="10" fillId="4" borderId="0" xfId="0" applyFont="1" applyFill="1" applyAlignment="1" applyProtection="1">
      <alignment horizontal="left" vertical="top"/>
    </xf>
    <xf numFmtId="0" fontId="11" fillId="4" borderId="0" xfId="0" applyFont="1" applyFill="1" applyAlignment="1" applyProtection="1">
      <alignment horizontal="left" vertical="top"/>
    </xf>
    <xf numFmtId="4" fontId="11" fillId="4" borderId="0" xfId="0" applyNumberFormat="1" applyFont="1" applyFill="1" applyAlignment="1" applyProtection="1">
      <alignment horizontal="left" vertical="top"/>
    </xf>
    <xf numFmtId="0" fontId="9" fillId="0" borderId="0" xfId="1" applyFont="1" applyProtection="1"/>
    <xf numFmtId="0" fontId="8" fillId="0" borderId="0" xfId="1" applyFont="1" applyProtection="1"/>
    <xf numFmtId="4" fontId="8" fillId="0" borderId="0" xfId="1" applyNumberFormat="1" applyFont="1" applyProtection="1"/>
    <xf numFmtId="0" fontId="13" fillId="0" borderId="0" xfId="0" applyFont="1" applyAlignment="1" applyProtection="1">
      <alignment vertical="top"/>
    </xf>
    <xf numFmtId="0" fontId="8" fillId="0" borderId="0" xfId="0" applyFont="1" applyProtection="1"/>
    <xf numFmtId="4" fontId="8" fillId="0" borderId="0" xfId="0" applyNumberFormat="1" applyFont="1" applyProtection="1"/>
    <xf numFmtId="0" fontId="13" fillId="0" borderId="17" xfId="0" applyFont="1" applyBorder="1" applyAlignment="1" applyProtection="1">
      <alignment vertical="top"/>
    </xf>
    <xf numFmtId="0" fontId="8" fillId="0" borderId="18" xfId="0" applyFont="1" applyBorder="1" applyProtection="1"/>
    <xf numFmtId="4" fontId="8" fillId="0" borderId="19" xfId="0" applyNumberFormat="1" applyFont="1" applyBorder="1" applyProtection="1"/>
    <xf numFmtId="0" fontId="8" fillId="0" borderId="6" xfId="1" applyFont="1" applyBorder="1" applyAlignment="1" applyProtection="1">
      <alignment horizontal="center"/>
    </xf>
    <xf numFmtId="4" fontId="8" fillId="0" borderId="7" xfId="1" applyNumberFormat="1" applyFont="1" applyBorder="1" applyProtection="1"/>
    <xf numFmtId="0" fontId="9" fillId="0" borderId="11" xfId="1" applyFont="1" applyBorder="1" applyAlignment="1" applyProtection="1">
      <alignment horizontal="center"/>
    </xf>
    <xf numFmtId="0" fontId="8" fillId="0" borderId="0" xfId="1" applyFont="1" applyAlignment="1" applyProtection="1"/>
    <xf numFmtId="4" fontId="7" fillId="0" borderId="13" xfId="0" applyNumberFormat="1" applyFont="1" applyBorder="1" applyProtection="1"/>
    <xf numFmtId="0" fontId="8" fillId="0" borderId="20" xfId="1" applyFont="1" applyBorder="1" applyProtection="1"/>
    <xf numFmtId="0" fontId="8" fillId="0" borderId="21" xfId="1" applyFont="1" applyBorder="1" applyProtection="1"/>
    <xf numFmtId="4" fontId="8" fillId="0" borderId="10" xfId="1" applyNumberFormat="1" applyFont="1" applyBorder="1" applyProtection="1"/>
    <xf numFmtId="0" fontId="9" fillId="0" borderId="6" xfId="1" applyFont="1" applyBorder="1" applyProtection="1"/>
    <xf numFmtId="4" fontId="9" fillId="0" borderId="7" xfId="1" applyNumberFormat="1" applyFont="1" applyBorder="1" applyProtection="1"/>
    <xf numFmtId="9" fontId="13" fillId="0" borderId="0" xfId="1" applyNumberFormat="1" applyFont="1" applyProtection="1"/>
    <xf numFmtId="4" fontId="8" fillId="0" borderId="13" xfId="1" applyNumberFormat="1" applyFont="1" applyBorder="1" applyProtection="1"/>
    <xf numFmtId="0" fontId="7" fillId="0" borderId="6" xfId="0" applyFont="1" applyBorder="1" applyProtection="1"/>
    <xf numFmtId="0" fontId="7" fillId="0" borderId="0" xfId="0" applyFont="1" applyProtection="1"/>
    <xf numFmtId="4" fontId="7" fillId="0" borderId="7" xfId="0" applyNumberFormat="1" applyFont="1" applyBorder="1" applyProtection="1"/>
    <xf numFmtId="4" fontId="7" fillId="0" borderId="0" xfId="0" applyNumberFormat="1" applyFont="1" applyProtection="1"/>
    <xf numFmtId="169" fontId="8" fillId="0" borderId="0" xfId="1" applyNumberFormat="1" applyFont="1" applyProtection="1"/>
    <xf numFmtId="1" fontId="13" fillId="0" borderId="0" xfId="3" applyNumberFormat="1" applyFont="1" applyAlignment="1" applyProtection="1">
      <alignment wrapText="1"/>
    </xf>
    <xf numFmtId="4" fontId="9" fillId="0" borderId="0" xfId="0" applyNumberFormat="1" applyFont="1" applyProtection="1">
      <protection locked="0"/>
    </xf>
    <xf numFmtId="0" fontId="17" fillId="0" borderId="0" xfId="0" applyFont="1" applyAlignment="1" applyProtection="1">
      <alignment vertical="top" wrapText="1"/>
      <protection locked="0"/>
    </xf>
    <xf numFmtId="4" fontId="8" fillId="0" borderId="23" xfId="1" applyNumberFormat="1" applyFont="1" applyBorder="1" applyProtection="1"/>
    <xf numFmtId="0" fontId="9" fillId="0" borderId="0" xfId="3" applyFont="1" applyFill="1" applyAlignment="1" applyProtection="1">
      <alignment vertical="top" wrapText="1"/>
    </xf>
    <xf numFmtId="0" fontId="16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left" vertical="top"/>
    </xf>
    <xf numFmtId="4" fontId="17" fillId="0" borderId="0" xfId="0" applyNumberFormat="1" applyFont="1" applyAlignment="1" applyProtection="1">
      <alignment horizontal="right" vertical="top"/>
    </xf>
    <xf numFmtId="4" fontId="17" fillId="0" borderId="0" xfId="0" applyNumberFormat="1" applyFont="1" applyAlignment="1" applyProtection="1">
      <alignment horizontal="right" vertical="top" wrapText="1"/>
    </xf>
    <xf numFmtId="0" fontId="17" fillId="0" borderId="0" xfId="0" applyFont="1" applyAlignment="1" applyProtection="1">
      <alignment horizontal="right" vertical="top"/>
    </xf>
    <xf numFmtId="0" fontId="17" fillId="0" borderId="0" xfId="0" applyFont="1" applyAlignment="1" applyProtection="1">
      <alignment vertical="top"/>
    </xf>
    <xf numFmtId="0" fontId="19" fillId="0" borderId="0" xfId="0" applyFont="1" applyAlignment="1" applyProtection="1">
      <alignment horizontal="left"/>
    </xf>
    <xf numFmtId="49" fontId="17" fillId="0" borderId="0" xfId="0" applyNumberFormat="1" applyFont="1" applyAlignment="1" applyProtection="1">
      <alignment horizontal="left" vertical="top"/>
    </xf>
    <xf numFmtId="0" fontId="18" fillId="4" borderId="2" xfId="0" applyFont="1" applyFill="1" applyBorder="1" applyAlignment="1" applyProtection="1">
      <alignment horizontal="left" vertical="top"/>
    </xf>
    <xf numFmtId="0" fontId="18" fillId="4" borderId="3" xfId="0" applyFont="1" applyFill="1" applyBorder="1" applyAlignment="1" applyProtection="1">
      <alignment horizontal="left" vertical="top"/>
    </xf>
    <xf numFmtId="4" fontId="18" fillId="4" borderId="3" xfId="0" applyNumberFormat="1" applyFont="1" applyFill="1" applyBorder="1" applyAlignment="1" applyProtection="1">
      <alignment horizontal="right" vertical="top"/>
    </xf>
    <xf numFmtId="4" fontId="17" fillId="0" borderId="5" xfId="0" applyNumberFormat="1" applyFont="1" applyBorder="1" applyAlignment="1" applyProtection="1">
      <alignment horizontal="right" vertical="top"/>
    </xf>
    <xf numFmtId="0" fontId="17" fillId="0" borderId="6" xfId="0" applyFont="1" applyBorder="1" applyAlignment="1" applyProtection="1">
      <alignment horizontal="right" vertical="top"/>
    </xf>
    <xf numFmtId="49" fontId="17" fillId="0" borderId="6" xfId="0" applyNumberFormat="1" applyFont="1" applyBorder="1" applyAlignment="1" applyProtection="1">
      <alignment horizontal="left" vertical="top"/>
    </xf>
    <xf numFmtId="49" fontId="18" fillId="0" borderId="0" xfId="0" applyNumberFormat="1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/>
    </xf>
    <xf numFmtId="4" fontId="17" fillId="0" borderId="7" xfId="0" applyNumberFormat="1" applyFont="1" applyBorder="1" applyAlignment="1" applyProtection="1">
      <alignment horizontal="right" vertical="top"/>
    </xf>
    <xf numFmtId="4" fontId="17" fillId="0" borderId="6" xfId="0" applyNumberFormat="1" applyFont="1" applyBorder="1" applyAlignment="1" applyProtection="1">
      <alignment horizontal="right" vertical="top" shrinkToFit="1"/>
    </xf>
    <xf numFmtId="4" fontId="17" fillId="0" borderId="0" xfId="0" applyNumberFormat="1" applyFont="1" applyAlignment="1" applyProtection="1">
      <alignment horizontal="center" vertical="top" shrinkToFit="1"/>
    </xf>
    <xf numFmtId="49" fontId="18" fillId="0" borderId="6" xfId="0" applyNumberFormat="1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left" vertical="top" wrapText="1"/>
    </xf>
    <xf numFmtId="4" fontId="18" fillId="0" borderId="0" xfId="0" applyNumberFormat="1" applyFont="1" applyAlignment="1" applyProtection="1">
      <alignment horizontal="right" vertical="top"/>
    </xf>
    <xf numFmtId="4" fontId="18" fillId="0" borderId="7" xfId="0" applyNumberFormat="1" applyFont="1" applyBorder="1" applyAlignment="1" applyProtection="1">
      <alignment horizontal="right" vertical="top" wrapText="1"/>
    </xf>
    <xf numFmtId="165" fontId="17" fillId="0" borderId="6" xfId="0" applyNumberFormat="1" applyFont="1" applyBorder="1" applyAlignment="1" applyProtection="1">
      <alignment horizontal="right" vertical="top"/>
    </xf>
    <xf numFmtId="165" fontId="17" fillId="0" borderId="0" xfId="0" applyNumberFormat="1" applyFont="1" applyAlignment="1" applyProtection="1">
      <alignment horizontal="left" vertical="top" wrapText="1"/>
    </xf>
    <xf numFmtId="165" fontId="18" fillId="0" borderId="6" xfId="0" applyNumberFormat="1" applyFont="1" applyBorder="1" applyAlignment="1" applyProtection="1">
      <alignment horizontal="right" vertical="top"/>
    </xf>
    <xf numFmtId="165" fontId="18" fillId="0" borderId="0" xfId="0" applyNumberFormat="1" applyFont="1" applyAlignment="1" applyProtection="1">
      <alignment horizontal="right" vertical="top" wrapText="1"/>
    </xf>
    <xf numFmtId="166" fontId="17" fillId="0" borderId="6" xfId="0" applyNumberFormat="1" applyFont="1" applyBorder="1" applyAlignment="1" applyProtection="1">
      <alignment horizontal="right" vertical="top"/>
    </xf>
    <xf numFmtId="166" fontId="17" fillId="0" borderId="0" xfId="0" applyNumberFormat="1" applyFont="1" applyAlignment="1" applyProtection="1">
      <alignment horizontal="right" vertical="top" wrapText="1"/>
    </xf>
    <xf numFmtId="49" fontId="18" fillId="0" borderId="8" xfId="0" applyNumberFormat="1" applyFont="1" applyBorder="1" applyAlignment="1" applyProtection="1">
      <alignment horizontal="center" vertical="top"/>
    </xf>
    <xf numFmtId="49" fontId="17" fillId="0" borderId="9" xfId="0" applyNumberFormat="1" applyFont="1" applyBorder="1" applyAlignment="1" applyProtection="1">
      <alignment horizontal="left" vertical="top"/>
    </xf>
    <xf numFmtId="0" fontId="18" fillId="0" borderId="9" xfId="0" applyFont="1" applyBorder="1" applyAlignment="1" applyProtection="1">
      <alignment horizontal="left" vertical="top"/>
    </xf>
    <xf numFmtId="4" fontId="18" fillId="0" borderId="9" xfId="0" applyNumberFormat="1" applyFont="1" applyBorder="1" applyAlignment="1" applyProtection="1">
      <alignment horizontal="right" vertical="top"/>
    </xf>
    <xf numFmtId="4" fontId="17" fillId="0" borderId="9" xfId="0" applyNumberFormat="1" applyFont="1" applyBorder="1" applyAlignment="1" applyProtection="1">
      <alignment horizontal="right" vertical="top" wrapText="1"/>
    </xf>
    <xf numFmtId="4" fontId="18" fillId="0" borderId="10" xfId="0" applyNumberFormat="1" applyFont="1" applyBorder="1" applyAlignment="1" applyProtection="1">
      <alignment horizontal="right" vertical="top" wrapText="1"/>
    </xf>
    <xf numFmtId="49" fontId="17" fillId="5" borderId="11" xfId="0" applyNumberFormat="1" applyFont="1" applyFill="1" applyBorder="1" applyAlignment="1" applyProtection="1">
      <alignment horizontal="center" vertical="top"/>
    </xf>
    <xf numFmtId="49" fontId="17" fillId="5" borderId="12" xfId="0" applyNumberFormat="1" applyFont="1" applyFill="1" applyBorder="1" applyAlignment="1" applyProtection="1">
      <alignment horizontal="left" vertical="top"/>
    </xf>
    <xf numFmtId="0" fontId="18" fillId="5" borderId="12" xfId="0" applyFont="1" applyFill="1" applyBorder="1" applyAlignment="1" applyProtection="1">
      <alignment horizontal="left" vertical="top"/>
    </xf>
    <xf numFmtId="4" fontId="18" fillId="5" borderId="12" xfId="0" applyNumberFormat="1" applyFont="1" applyFill="1" applyBorder="1" applyAlignment="1" applyProtection="1">
      <alignment horizontal="right" vertical="top"/>
    </xf>
    <xf numFmtId="4" fontId="17" fillId="5" borderId="12" xfId="0" applyNumberFormat="1" applyFont="1" applyFill="1" applyBorder="1" applyAlignment="1" applyProtection="1">
      <alignment horizontal="right" vertical="top" wrapText="1"/>
    </xf>
    <xf numFmtId="4" fontId="18" fillId="5" borderId="13" xfId="0" applyNumberFormat="1" applyFont="1" applyFill="1" applyBorder="1" applyAlignment="1" applyProtection="1">
      <alignment horizontal="right" vertical="top" wrapText="1"/>
    </xf>
    <xf numFmtId="49" fontId="17" fillId="2" borderId="1" xfId="0" applyNumberFormat="1" applyFont="1" applyFill="1" applyBorder="1" applyAlignment="1" applyProtection="1">
      <alignment horizontal="center" vertical="top" shrinkToFit="1"/>
    </xf>
    <xf numFmtId="49" fontId="17" fillId="2" borderId="1" xfId="0" applyNumberFormat="1" applyFont="1" applyFill="1" applyBorder="1" applyAlignment="1" applyProtection="1">
      <alignment horizontal="left" vertical="top" shrinkToFit="1"/>
    </xf>
    <xf numFmtId="49" fontId="17" fillId="2" borderId="1" xfId="0" applyNumberFormat="1" applyFont="1" applyFill="1" applyBorder="1" applyAlignment="1" applyProtection="1">
      <alignment horizontal="left" vertical="top" wrapText="1"/>
    </xf>
    <xf numFmtId="4" fontId="17" fillId="2" borderId="1" xfId="0" applyNumberFormat="1" applyFont="1" applyFill="1" applyBorder="1" applyAlignment="1" applyProtection="1">
      <alignment horizontal="right" vertical="top" shrinkToFit="1"/>
    </xf>
    <xf numFmtId="0" fontId="17" fillId="0" borderId="0" xfId="0" applyFont="1" applyAlignment="1" applyProtection="1">
      <alignment vertical="top" wrapText="1"/>
    </xf>
    <xf numFmtId="49" fontId="18" fillId="3" borderId="2" xfId="0" applyNumberFormat="1" applyFont="1" applyFill="1" applyBorder="1" applyAlignment="1" applyProtection="1">
      <alignment horizontal="left" vertical="top"/>
    </xf>
    <xf numFmtId="4" fontId="17" fillId="3" borderId="3" xfId="0" applyNumberFormat="1" applyFont="1" applyFill="1" applyBorder="1" applyAlignment="1" applyProtection="1">
      <alignment horizontal="right" vertical="top"/>
    </xf>
    <xf numFmtId="4" fontId="17" fillId="3" borderId="3" xfId="0" applyNumberFormat="1" applyFont="1" applyFill="1" applyBorder="1" applyAlignment="1" applyProtection="1">
      <alignment horizontal="right" vertical="top" wrapText="1"/>
    </xf>
    <xf numFmtId="4" fontId="18" fillId="3" borderId="4" xfId="0" applyNumberFormat="1" applyFont="1" applyFill="1" applyBorder="1" applyAlignment="1" applyProtection="1">
      <alignment horizontal="right" vertical="top" wrapText="1"/>
    </xf>
    <xf numFmtId="49" fontId="18" fillId="0" borderId="2" xfId="0" applyNumberFormat="1" applyFont="1" applyBorder="1" applyAlignment="1" applyProtection="1">
      <alignment vertical="top"/>
    </xf>
    <xf numFmtId="4" fontId="17" fillId="0" borderId="4" xfId="0" applyNumberFormat="1" applyFont="1" applyBorder="1" applyAlignment="1" applyProtection="1">
      <alignment horizontal="right" vertical="top" wrapText="1"/>
    </xf>
    <xf numFmtId="168" fontId="17" fillId="0" borderId="5" xfId="0" applyNumberFormat="1" applyFont="1" applyBorder="1" applyAlignment="1" applyProtection="1">
      <alignment horizontal="left" vertical="top"/>
    </xf>
    <xf numFmtId="0" fontId="17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horizontal="left" vertical="top" wrapText="1"/>
    </xf>
    <xf numFmtId="171" fontId="9" fillId="0" borderId="0" xfId="0" applyNumberFormat="1" applyFont="1" applyAlignment="1" applyProtection="1">
      <alignment vertical="top"/>
    </xf>
    <xf numFmtId="3" fontId="9" fillId="0" borderId="0" xfId="0" applyNumberFormat="1" applyFont="1" applyAlignment="1" applyProtection="1">
      <alignment horizontal="center" vertical="top"/>
    </xf>
    <xf numFmtId="0" fontId="9" fillId="0" borderId="0" xfId="0" applyFont="1" applyAlignment="1" applyProtection="1">
      <alignment vertical="top" wrapText="1"/>
    </xf>
    <xf numFmtId="0" fontId="9" fillId="0" borderId="0" xfId="11" applyFont="1" applyProtection="1"/>
    <xf numFmtId="170" fontId="9" fillId="0" borderId="0" xfId="0" applyNumberFormat="1" applyFont="1" applyAlignment="1" applyProtection="1">
      <alignment horizontal="right"/>
    </xf>
    <xf numFmtId="4" fontId="9" fillId="0" borderId="0" xfId="0" applyNumberFormat="1" applyFont="1" applyProtection="1"/>
    <xf numFmtId="0" fontId="18" fillId="6" borderId="14" xfId="0" applyFont="1" applyFill="1" applyBorder="1" applyAlignment="1" applyProtection="1">
      <alignment horizontal="left" vertical="top"/>
    </xf>
    <xf numFmtId="0" fontId="18" fillId="6" borderId="15" xfId="0" applyFont="1" applyFill="1" applyBorder="1" applyAlignment="1" applyProtection="1">
      <alignment horizontal="left" vertical="top"/>
    </xf>
    <xf numFmtId="4" fontId="18" fillId="6" borderId="15" xfId="0" applyNumberFormat="1" applyFont="1" applyFill="1" applyBorder="1" applyAlignment="1" applyProtection="1">
      <alignment horizontal="right" vertical="top"/>
    </xf>
    <xf numFmtId="4" fontId="18" fillId="6" borderId="1" xfId="0" applyNumberFormat="1" applyFont="1" applyFill="1" applyBorder="1" applyAlignment="1" applyProtection="1">
      <alignment horizontal="right" vertical="top" shrinkToFit="1"/>
    </xf>
    <xf numFmtId="0" fontId="9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 wrapText="1"/>
    </xf>
    <xf numFmtId="0" fontId="9" fillId="0" borderId="0" xfId="0" applyFont="1" applyProtection="1"/>
    <xf numFmtId="4" fontId="17" fillId="0" borderId="22" xfId="0" applyNumberFormat="1" applyFont="1" applyBorder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left" vertical="top" wrapText="1"/>
    </xf>
    <xf numFmtId="0" fontId="10" fillId="4" borderId="0" xfId="3" applyFont="1" applyFill="1" applyAlignment="1" applyProtection="1">
      <alignment horizontal="left" vertical="top"/>
    </xf>
    <xf numFmtId="0" fontId="12" fillId="0" borderId="0" xfId="3" applyFont="1" applyProtection="1"/>
    <xf numFmtId="0" fontId="9" fillId="0" borderId="0" xfId="3" applyFont="1" applyProtection="1"/>
    <xf numFmtId="0" fontId="8" fillId="0" borderId="0" xfId="3" applyFont="1" applyAlignment="1" applyProtection="1">
      <alignment vertical="top"/>
    </xf>
    <xf numFmtId="1" fontId="13" fillId="0" borderId="0" xfId="7" applyNumberFormat="1" applyFont="1" applyAlignment="1" applyProtection="1">
      <alignment wrapText="1"/>
    </xf>
    <xf numFmtId="4" fontId="14" fillId="0" borderId="0" xfId="3" applyNumberFormat="1" applyFont="1" applyAlignment="1" applyProtection="1">
      <alignment horizontal="right"/>
    </xf>
    <xf numFmtId="0" fontId="15" fillId="0" borderId="0" xfId="3" applyFont="1" applyProtection="1"/>
    <xf numFmtId="0" fontId="13" fillId="0" borderId="0" xfId="3" applyFont="1" applyProtection="1"/>
    <xf numFmtId="0" fontId="13" fillId="0" borderId="0" xfId="3" applyFont="1" applyAlignment="1" applyProtection="1">
      <alignment vertical="top"/>
    </xf>
    <xf numFmtId="4" fontId="9" fillId="0" borderId="0" xfId="3" applyNumberFormat="1" applyFont="1" applyProtection="1"/>
    <xf numFmtId="0" fontId="9" fillId="0" borderId="0" xfId="3" applyFont="1" applyAlignment="1" applyProtection="1">
      <alignment vertical="top" wrapText="1"/>
    </xf>
    <xf numFmtId="0" fontId="8" fillId="0" borderId="0" xfId="3" applyFont="1" applyAlignment="1" applyProtection="1">
      <alignment horizontal="left" vertical="top"/>
    </xf>
    <xf numFmtId="0" fontId="8" fillId="0" borderId="0" xfId="3" applyFont="1" applyAlignment="1" applyProtection="1">
      <alignment horizontal="right" vertical="top"/>
    </xf>
    <xf numFmtId="0" fontId="9" fillId="0" borderId="0" xfId="3" applyFont="1" applyAlignment="1" applyProtection="1">
      <alignment horizontal="center" vertical="top"/>
    </xf>
    <xf numFmtId="0" fontId="17" fillId="0" borderId="5" xfId="0" applyFont="1" applyFill="1" applyBorder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top" wrapText="1"/>
    </xf>
    <xf numFmtId="4" fontId="9" fillId="0" borderId="0" xfId="1" applyNumberFormat="1" applyFont="1" applyProtection="1"/>
    <xf numFmtId="0" fontId="9" fillId="0" borderId="0" xfId="1" applyFont="1" applyAlignment="1" applyProtection="1">
      <alignment wrapText="1"/>
    </xf>
    <xf numFmtId="0" fontId="9" fillId="0" borderId="6" xfId="1" applyFont="1" applyBorder="1" applyAlignment="1" applyProtection="1">
      <alignment horizontal="center" vertical="top"/>
    </xf>
    <xf numFmtId="0" fontId="9" fillId="0" borderId="0" xfId="3" applyFont="1" applyProtection="1">
      <protection locked="0"/>
    </xf>
    <xf numFmtId="0" fontId="9" fillId="0" borderId="0" xfId="3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left" vertical="top" wrapText="1"/>
    </xf>
    <xf numFmtId="168" fontId="17" fillId="0" borderId="5" xfId="0" applyNumberFormat="1" applyFont="1" applyBorder="1" applyAlignment="1" applyProtection="1">
      <alignment horizontal="left" vertical="top" wrapText="1"/>
    </xf>
    <xf numFmtId="168" fontId="17" fillId="0" borderId="5" xfId="0" applyNumberFormat="1" applyFont="1" applyBorder="1" applyAlignment="1" applyProtection="1">
      <alignment horizontal="center" vertical="top"/>
    </xf>
    <xf numFmtId="168" fontId="17" fillId="0" borderId="5" xfId="0" applyNumberFormat="1" applyFont="1" applyBorder="1" applyAlignment="1" applyProtection="1">
      <alignment horizontal="right" vertical="top"/>
    </xf>
    <xf numFmtId="0" fontId="17" fillId="0" borderId="0" xfId="0" applyFont="1" applyAlignment="1" applyProtection="1">
      <alignment horizontal="left" vertical="top" wrapText="1"/>
    </xf>
    <xf numFmtId="49" fontId="9" fillId="0" borderId="0" xfId="3" applyNumberFormat="1" applyFont="1" applyFill="1" applyAlignment="1" applyProtection="1">
      <alignment vertical="top" wrapText="1"/>
    </xf>
    <xf numFmtId="49" fontId="9" fillId="0" borderId="0" xfId="3" applyNumberFormat="1" applyFont="1" applyAlignment="1" applyProtection="1">
      <alignment vertical="top" wrapText="1"/>
    </xf>
    <xf numFmtId="49" fontId="9" fillId="0" borderId="0" xfId="3" applyNumberFormat="1" applyFont="1" applyAlignment="1" applyProtection="1">
      <alignment vertical="top" wrapText="1"/>
      <protection locked="0"/>
    </xf>
    <xf numFmtId="49" fontId="18" fillId="0" borderId="3" xfId="0" applyNumberFormat="1" applyFont="1" applyBorder="1" applyAlignment="1" applyProtection="1">
      <alignment vertical="top" wrapText="1"/>
    </xf>
    <xf numFmtId="0" fontId="17" fillId="0" borderId="0" xfId="0" applyFont="1" applyAlignment="1" applyProtection="1">
      <alignment horizontal="left" vertical="top" wrapText="1"/>
    </xf>
    <xf numFmtId="0" fontId="18" fillId="3" borderId="3" xfId="0" applyFont="1" applyFill="1" applyBorder="1" applyAlignment="1" applyProtection="1">
      <alignment horizontal="left" vertical="top" wrapText="1"/>
    </xf>
  </cellXfs>
  <cellStyles count="72">
    <cellStyle name="Comma [0] 2" xfId="15" xr:uid="{00000000-0005-0000-0000-000000000000}"/>
    <cellStyle name="Comma 2" xfId="16" xr:uid="{00000000-0005-0000-0000-000001000000}"/>
    <cellStyle name="Currency 2" xfId="17" xr:uid="{00000000-0005-0000-0000-000002000000}"/>
    <cellStyle name="Excel Built-in Normal" xfId="11" xr:uid="{00000000-0005-0000-0000-000003000000}"/>
    <cellStyle name="Navadno" xfId="0" builtinId="0"/>
    <cellStyle name="Navadno 11" xfId="3" xr:uid="{00000000-0005-0000-0000-000005000000}"/>
    <cellStyle name="Navadno 2" xfId="2" xr:uid="{00000000-0005-0000-0000-000006000000}"/>
    <cellStyle name="Navadno 2 10" xfId="48" xr:uid="{00000000-0005-0000-0000-000007000000}"/>
    <cellStyle name="Navadno 2 11" xfId="49" xr:uid="{00000000-0005-0000-0000-000008000000}"/>
    <cellStyle name="Navadno 2 12" xfId="50" xr:uid="{00000000-0005-0000-0000-000009000000}"/>
    <cellStyle name="Navadno 2 13" xfId="51" xr:uid="{00000000-0005-0000-0000-00000A000000}"/>
    <cellStyle name="Navadno 2 14" xfId="52" xr:uid="{00000000-0005-0000-0000-00000B000000}"/>
    <cellStyle name="Navadno 2 15" xfId="53" xr:uid="{00000000-0005-0000-0000-00000C000000}"/>
    <cellStyle name="Navadno 2 16" xfId="54" xr:uid="{00000000-0005-0000-0000-00000D000000}"/>
    <cellStyle name="Navadno 2 17" xfId="56" xr:uid="{00000000-0005-0000-0000-00000E000000}"/>
    <cellStyle name="Navadno 2 18" xfId="57" xr:uid="{00000000-0005-0000-0000-00000F000000}"/>
    <cellStyle name="Navadno 2 2" xfId="6" xr:uid="{00000000-0005-0000-0000-000010000000}"/>
    <cellStyle name="Navadno 2 3" xfId="70" xr:uid="{00000000-0005-0000-0000-000011000000}"/>
    <cellStyle name="Navadno 2 36" xfId="68" xr:uid="{00000000-0005-0000-0000-000012000000}"/>
    <cellStyle name="Navadno 2 37" xfId="23" xr:uid="{00000000-0005-0000-0000-000013000000}"/>
    <cellStyle name="Navadno 2 38" xfId="24" xr:uid="{00000000-0005-0000-0000-000014000000}"/>
    <cellStyle name="Navadno 2 39" xfId="25" xr:uid="{00000000-0005-0000-0000-000015000000}"/>
    <cellStyle name="Navadno 2 40" xfId="26" xr:uid="{00000000-0005-0000-0000-000016000000}"/>
    <cellStyle name="Navadno 2 41" xfId="27" xr:uid="{00000000-0005-0000-0000-000017000000}"/>
    <cellStyle name="Navadno 2 42" xfId="28" xr:uid="{00000000-0005-0000-0000-000018000000}"/>
    <cellStyle name="Navadno 2 43" xfId="29" xr:uid="{00000000-0005-0000-0000-000019000000}"/>
    <cellStyle name="Navadno 2 44" xfId="30" xr:uid="{00000000-0005-0000-0000-00001A000000}"/>
    <cellStyle name="Navadno 2 45" xfId="31" xr:uid="{00000000-0005-0000-0000-00001B000000}"/>
    <cellStyle name="Navadno 2 46" xfId="32" xr:uid="{00000000-0005-0000-0000-00001C000000}"/>
    <cellStyle name="Navadno 2 47" xfId="18" xr:uid="{00000000-0005-0000-0000-00001D000000}"/>
    <cellStyle name="Navadno 2 48" xfId="33" xr:uid="{00000000-0005-0000-0000-00001E000000}"/>
    <cellStyle name="Navadno 2 51" xfId="36" xr:uid="{00000000-0005-0000-0000-00001F000000}"/>
    <cellStyle name="Navadno 2 52" xfId="37" xr:uid="{00000000-0005-0000-0000-000020000000}"/>
    <cellStyle name="Navadno 2 53" xfId="55" xr:uid="{00000000-0005-0000-0000-000021000000}"/>
    <cellStyle name="Navadno 2 54" xfId="34" xr:uid="{00000000-0005-0000-0000-000022000000}"/>
    <cellStyle name="Navadno 2 56" xfId="38" xr:uid="{00000000-0005-0000-0000-000023000000}"/>
    <cellStyle name="Navadno 2 57" xfId="40" xr:uid="{00000000-0005-0000-0000-000024000000}"/>
    <cellStyle name="Navadno 2 58" xfId="39" xr:uid="{00000000-0005-0000-0000-000025000000}"/>
    <cellStyle name="Navadno 2 59" xfId="41" xr:uid="{00000000-0005-0000-0000-000026000000}"/>
    <cellStyle name="Navadno 2 6" xfId="44" xr:uid="{00000000-0005-0000-0000-000027000000}"/>
    <cellStyle name="Navadno 2 60" xfId="42" xr:uid="{00000000-0005-0000-0000-000028000000}"/>
    <cellStyle name="Navadno 2 61" xfId="43" xr:uid="{00000000-0005-0000-0000-000029000000}"/>
    <cellStyle name="Navadno 2 7" xfId="45" xr:uid="{00000000-0005-0000-0000-00002A000000}"/>
    <cellStyle name="Navadno 2 8" xfId="46" xr:uid="{00000000-0005-0000-0000-00002B000000}"/>
    <cellStyle name="Navadno 2 9" xfId="47" xr:uid="{00000000-0005-0000-0000-00002C000000}"/>
    <cellStyle name="Navadno 3" xfId="7" xr:uid="{00000000-0005-0000-0000-00002D000000}"/>
    <cellStyle name="Navadno 4" xfId="5" xr:uid="{00000000-0005-0000-0000-00002E000000}"/>
    <cellStyle name="Navadno 4 10" xfId="64" xr:uid="{00000000-0005-0000-0000-00002F000000}"/>
    <cellStyle name="Navadno 4 11" xfId="65" xr:uid="{00000000-0005-0000-0000-000030000000}"/>
    <cellStyle name="Navadno 4 17" xfId="66" xr:uid="{00000000-0005-0000-0000-000031000000}"/>
    <cellStyle name="Navadno 4 18" xfId="67" xr:uid="{00000000-0005-0000-0000-000032000000}"/>
    <cellStyle name="Navadno 4 19" xfId="35" xr:uid="{00000000-0005-0000-0000-000033000000}"/>
    <cellStyle name="Navadno 4 2" xfId="12" xr:uid="{00000000-0005-0000-0000-000034000000}"/>
    <cellStyle name="Navadno 4 2 2" xfId="59" xr:uid="{00000000-0005-0000-0000-000035000000}"/>
    <cellStyle name="Navadno 4 3" xfId="58" xr:uid="{00000000-0005-0000-0000-000036000000}"/>
    <cellStyle name="Navadno 4 4" xfId="60" xr:uid="{00000000-0005-0000-0000-000037000000}"/>
    <cellStyle name="Navadno 4 6" xfId="61" xr:uid="{00000000-0005-0000-0000-000038000000}"/>
    <cellStyle name="Navadno 4 7" xfId="62" xr:uid="{00000000-0005-0000-0000-000039000000}"/>
    <cellStyle name="Navadno 4 9" xfId="63" xr:uid="{00000000-0005-0000-0000-00003A000000}"/>
    <cellStyle name="Navadno 5" xfId="8" xr:uid="{00000000-0005-0000-0000-00003B000000}"/>
    <cellStyle name="Navadno 6" xfId="9" xr:uid="{00000000-0005-0000-0000-00003C000000}"/>
    <cellStyle name="Navadno 7" xfId="69" xr:uid="{00000000-0005-0000-0000-00003D000000}"/>
    <cellStyle name="Navadno_VRS.PZI izvajalske cene" xfId="1" xr:uid="{00000000-0005-0000-0000-00003E000000}"/>
    <cellStyle name="Normal 2" xfId="13" xr:uid="{00000000-0005-0000-0000-00003F000000}"/>
    <cellStyle name="Normal 3" xfId="19" xr:uid="{00000000-0005-0000-0000-000040000000}"/>
    <cellStyle name="Normal_I-BREZOV" xfId="71" xr:uid="{00000000-0005-0000-0000-000041000000}"/>
    <cellStyle name="Odstotek 2" xfId="10" xr:uid="{00000000-0005-0000-0000-000042000000}"/>
    <cellStyle name="Popis_stevilo" xfId="14" xr:uid="{00000000-0005-0000-0000-000043000000}"/>
    <cellStyle name="Vejica 12" xfId="22" xr:uid="{00000000-0005-0000-0000-000044000000}"/>
    <cellStyle name="Vejica 2" xfId="20" xr:uid="{00000000-0005-0000-0000-000045000000}"/>
    <cellStyle name="Vejica 2 2" xfId="4" xr:uid="{00000000-0005-0000-0000-000046000000}"/>
    <cellStyle name="Vejica 6" xfId="21" xr:uid="{00000000-0005-0000-0000-000047000000}"/>
  </cellStyles>
  <dxfs count="0"/>
  <tableStyles count="0" defaultTableStyle="TableStyleMedium2" defaultPivotStyle="PivotStyleLight16"/>
  <colors>
    <mruColors>
      <color rgb="FF00339C"/>
      <color rgb="FF5B37D5"/>
      <color rgb="FF7BA3E5"/>
      <color rgb="FFB2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kt,%20d.d/4-Projekti/Raz&#353;iritev%20mostu%20Tolminka/Tolminka_podloge/Predracun_most_Tolm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VNI/Borjana-Robidi&#353;&#263;e/PZI/Borjana_popis_19_po%20r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kt,%20d.d/4-Projekti/Predel-Bovec/Predel-Bovec%20razpis_sc-04.02.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rojniki/PLIN/JPE%20LJUBLJANA/plin_JPE_RV%2033_8089/00_04_05_09_PZI_8089/05_01_Strojne_instalacije_in_strojna_oprema/PZI_RV33_POP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lo&#353;/Downloads/stolp/dokumenti/My%20Documents/Delo%20Hidroin&#382;eniring/Klini&#269;ni%20center/Projekt/Predra&#269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VNI/&#268;rna-&#352;entvid/PZI-2017/3-1_&#268;rna_PZI_skupaj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Popisi"/>
      <sheetName val="Rekapitulacija"/>
      <sheetName val="Poročilo o združljivosti"/>
      <sheetName val="Poročilo_o_združljivosti"/>
    </sheetNames>
    <sheetDataSet>
      <sheetData sheetId="0" refreshError="1"/>
      <sheetData sheetId="1">
        <row r="201">
          <cell r="F201">
            <v>115441.12000000001</v>
          </cell>
        </row>
        <row r="282">
          <cell r="F282">
            <v>54080.875</v>
          </cell>
        </row>
        <row r="324">
          <cell r="F324">
            <v>24300</v>
          </cell>
        </row>
        <row r="364">
          <cell r="F364">
            <v>13392.5</v>
          </cell>
        </row>
        <row r="614">
          <cell r="F614">
            <v>214620.81</v>
          </cell>
        </row>
        <row r="692">
          <cell r="F692">
            <v>26695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REKAPITULACIJA NAČRTA"/>
      <sheetName val="UVOD V PREDRAČUN"/>
      <sheetName val="Ceste"/>
      <sheetName val="Kanalizacija"/>
      <sheetName val="Vodovod"/>
      <sheetName val="Vodovod-priključki"/>
      <sheetName val="REKAPITULACIJA"/>
      <sheetName val="HPR_SD_stara verzija"/>
    </sheetNames>
    <sheetDataSet>
      <sheetData sheetId="0">
        <row r="38">
          <cell r="B38">
            <v>1</v>
          </cell>
        </row>
        <row r="40">
          <cell r="B4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Skupna REK"/>
      <sheetName val="UVOD V PREDRAČUN (2)"/>
      <sheetName val="REKAPITULACIJA I + II"/>
      <sheetName val="REKAPITULACIJA I"/>
      <sheetName val="Ceste I"/>
      <sheetName val="Odvodnjavanje I"/>
      <sheetName val="REKAPITULACIJA II"/>
      <sheetName val="Ceste II"/>
      <sheetName val="Odvodnjavanje II"/>
      <sheetName val="REK Konstrukcije"/>
      <sheetName val="UVOD V PREDRAČUN"/>
      <sheetName val="RV"/>
      <sheetName val="PK"/>
      <sheetName val="OK"/>
      <sheetName val="PROPUST"/>
      <sheetName val="Ostalo"/>
      <sheetName val="HPR_SD_stara verzija"/>
      <sheetName val="Skupna_REK"/>
      <sheetName val="UVOD_V_PREDRAČUN_(2)"/>
      <sheetName val="REKAPITULACIJA_I_+_II"/>
      <sheetName val="REKAPITULACIJA_I"/>
      <sheetName val="Ceste_I"/>
      <sheetName val="Odvodnjavanje_I"/>
      <sheetName val="REKAPITULACIJA_II"/>
      <sheetName val="Ceste_II"/>
      <sheetName val="Odvodnjavanje_II"/>
      <sheetName val="REK_Konstrukcije"/>
      <sheetName val="UVOD_V_PREDRAČUN"/>
      <sheetName val="HPR_SD_stara_verzija"/>
    </sheetNames>
    <sheetDataSet>
      <sheetData sheetId="0">
        <row r="31">
          <cell r="B31" t="str">
            <v>GRADBENOOBRTNIŠKA DELA</v>
          </cell>
        </row>
        <row r="33">
          <cell r="B33" t="str">
            <v>3.</v>
          </cell>
        </row>
        <row r="35">
          <cell r="B35" t="str">
            <v>Rekonstrukcija regionalne ceste
R1-203/1002 Predel-Bovec, od km 4,400 do km 6,500</v>
          </cell>
        </row>
        <row r="41">
          <cell r="B41">
            <v>0.22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 refreshError="1">
        <row r="12">
          <cell r="B12">
            <v>240</v>
          </cell>
        </row>
        <row r="14">
          <cell r="B14">
            <v>1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ŠKA I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REKAPITULACIJA NAČRTA"/>
      <sheetName val="UVOD V PREDRAČUN"/>
      <sheetName val="Ceste in odvodnjavanje"/>
      <sheetName val="REKAPITULACIJA"/>
      <sheetName val="HPR_SD_stara verzija"/>
    </sheetNames>
    <sheetDataSet>
      <sheetData sheetId="0">
        <row r="38">
          <cell r="B3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9"/>
  <sheetViews>
    <sheetView view="pageBreakPreview" zoomScale="85" zoomScaleNormal="100" zoomScaleSheetLayoutView="85" workbookViewId="0">
      <selection activeCell="C45" sqref="C45"/>
    </sheetView>
  </sheetViews>
  <sheetFormatPr defaultRowHeight="14.25"/>
  <cols>
    <col min="1" max="2" width="9.140625" style="35"/>
    <col min="3" max="3" width="90.5703125" style="35" customWidth="1"/>
    <col min="4" max="4" width="8.7109375" style="35" customWidth="1"/>
    <col min="5" max="5" width="17.85546875" style="37" customWidth="1"/>
    <col min="6" max="6" width="9.140625" style="35"/>
    <col min="7" max="7" width="13.140625" style="35" bestFit="1" customWidth="1"/>
    <col min="8" max="8" width="9.140625" style="35"/>
    <col min="9" max="9" width="13.140625" style="35" bestFit="1" customWidth="1"/>
    <col min="10" max="10" width="10.140625" style="35" bestFit="1" customWidth="1"/>
    <col min="11" max="256" width="9.140625" style="35"/>
    <col min="257" max="257" width="50.5703125" style="35" customWidth="1"/>
    <col min="258" max="258" width="9.140625" style="35"/>
    <col min="259" max="259" width="13.85546875" style="35" customWidth="1"/>
    <col min="260" max="512" width="9.140625" style="35"/>
    <col min="513" max="513" width="50.5703125" style="35" customWidth="1"/>
    <col min="514" max="514" width="9.140625" style="35"/>
    <col min="515" max="515" width="13.85546875" style="35" customWidth="1"/>
    <col min="516" max="768" width="9.140625" style="35"/>
    <col min="769" max="769" width="50.5703125" style="35" customWidth="1"/>
    <col min="770" max="770" width="9.140625" style="35"/>
    <col min="771" max="771" width="13.85546875" style="35" customWidth="1"/>
    <col min="772" max="1024" width="9.140625" style="35"/>
    <col min="1025" max="1025" width="50.5703125" style="35" customWidth="1"/>
    <col min="1026" max="1026" width="9.140625" style="35"/>
    <col min="1027" max="1027" width="13.85546875" style="35" customWidth="1"/>
    <col min="1028" max="1280" width="9.140625" style="35"/>
    <col min="1281" max="1281" width="50.5703125" style="35" customWidth="1"/>
    <col min="1282" max="1282" width="9.140625" style="35"/>
    <col min="1283" max="1283" width="13.85546875" style="35" customWidth="1"/>
    <col min="1284" max="1536" width="9.140625" style="35"/>
    <col min="1537" max="1537" width="50.5703125" style="35" customWidth="1"/>
    <col min="1538" max="1538" width="9.140625" style="35"/>
    <col min="1539" max="1539" width="13.85546875" style="35" customWidth="1"/>
    <col min="1540" max="1792" width="9.140625" style="35"/>
    <col min="1793" max="1793" width="50.5703125" style="35" customWidth="1"/>
    <col min="1794" max="1794" width="9.140625" style="35"/>
    <col min="1795" max="1795" width="13.85546875" style="35" customWidth="1"/>
    <col min="1796" max="2048" width="9.140625" style="35"/>
    <col min="2049" max="2049" width="50.5703125" style="35" customWidth="1"/>
    <col min="2050" max="2050" width="9.140625" style="35"/>
    <col min="2051" max="2051" width="13.85546875" style="35" customWidth="1"/>
    <col min="2052" max="2304" width="9.140625" style="35"/>
    <col min="2305" max="2305" width="50.5703125" style="35" customWidth="1"/>
    <col min="2306" max="2306" width="9.140625" style="35"/>
    <col min="2307" max="2307" width="13.85546875" style="35" customWidth="1"/>
    <col min="2308" max="2560" width="9.140625" style="35"/>
    <col min="2561" max="2561" width="50.5703125" style="35" customWidth="1"/>
    <col min="2562" max="2562" width="9.140625" style="35"/>
    <col min="2563" max="2563" width="13.85546875" style="35" customWidth="1"/>
    <col min="2564" max="2816" width="9.140625" style="35"/>
    <col min="2817" max="2817" width="50.5703125" style="35" customWidth="1"/>
    <col min="2818" max="2818" width="9.140625" style="35"/>
    <col min="2819" max="2819" width="13.85546875" style="35" customWidth="1"/>
    <col min="2820" max="3072" width="9.140625" style="35"/>
    <col min="3073" max="3073" width="50.5703125" style="35" customWidth="1"/>
    <col min="3074" max="3074" width="9.140625" style="35"/>
    <col min="3075" max="3075" width="13.85546875" style="35" customWidth="1"/>
    <col min="3076" max="3328" width="9.140625" style="35"/>
    <col min="3329" max="3329" width="50.5703125" style="35" customWidth="1"/>
    <col min="3330" max="3330" width="9.140625" style="35"/>
    <col min="3331" max="3331" width="13.85546875" style="35" customWidth="1"/>
    <col min="3332" max="3584" width="9.140625" style="35"/>
    <col min="3585" max="3585" width="50.5703125" style="35" customWidth="1"/>
    <col min="3586" max="3586" width="9.140625" style="35"/>
    <col min="3587" max="3587" width="13.85546875" style="35" customWidth="1"/>
    <col min="3588" max="3840" width="9.140625" style="35"/>
    <col min="3841" max="3841" width="50.5703125" style="35" customWidth="1"/>
    <col min="3842" max="3842" width="9.140625" style="35"/>
    <col min="3843" max="3843" width="13.85546875" style="35" customWidth="1"/>
    <col min="3844" max="4096" width="9.140625" style="35"/>
    <col min="4097" max="4097" width="50.5703125" style="35" customWidth="1"/>
    <col min="4098" max="4098" width="9.140625" style="35"/>
    <col min="4099" max="4099" width="13.85546875" style="35" customWidth="1"/>
    <col min="4100" max="4352" width="9.140625" style="35"/>
    <col min="4353" max="4353" width="50.5703125" style="35" customWidth="1"/>
    <col min="4354" max="4354" width="9.140625" style="35"/>
    <col min="4355" max="4355" width="13.85546875" style="35" customWidth="1"/>
    <col min="4356" max="4608" width="9.140625" style="35"/>
    <col min="4609" max="4609" width="50.5703125" style="35" customWidth="1"/>
    <col min="4610" max="4610" width="9.140625" style="35"/>
    <col min="4611" max="4611" width="13.85546875" style="35" customWidth="1"/>
    <col min="4612" max="4864" width="9.140625" style="35"/>
    <col min="4865" max="4865" width="50.5703125" style="35" customWidth="1"/>
    <col min="4866" max="4866" width="9.140625" style="35"/>
    <col min="4867" max="4867" width="13.85546875" style="35" customWidth="1"/>
    <col min="4868" max="5120" width="9.140625" style="35"/>
    <col min="5121" max="5121" width="50.5703125" style="35" customWidth="1"/>
    <col min="5122" max="5122" width="9.140625" style="35"/>
    <col min="5123" max="5123" width="13.85546875" style="35" customWidth="1"/>
    <col min="5124" max="5376" width="9.140625" style="35"/>
    <col min="5377" max="5377" width="50.5703125" style="35" customWidth="1"/>
    <col min="5378" max="5378" width="9.140625" style="35"/>
    <col min="5379" max="5379" width="13.85546875" style="35" customWidth="1"/>
    <col min="5380" max="5632" width="9.140625" style="35"/>
    <col min="5633" max="5633" width="50.5703125" style="35" customWidth="1"/>
    <col min="5634" max="5634" width="9.140625" style="35"/>
    <col min="5635" max="5635" width="13.85546875" style="35" customWidth="1"/>
    <col min="5636" max="5888" width="9.140625" style="35"/>
    <col min="5889" max="5889" width="50.5703125" style="35" customWidth="1"/>
    <col min="5890" max="5890" width="9.140625" style="35"/>
    <col min="5891" max="5891" width="13.85546875" style="35" customWidth="1"/>
    <col min="5892" max="6144" width="9.140625" style="35"/>
    <col min="6145" max="6145" width="50.5703125" style="35" customWidth="1"/>
    <col min="6146" max="6146" width="9.140625" style="35"/>
    <col min="6147" max="6147" width="13.85546875" style="35" customWidth="1"/>
    <col min="6148" max="6400" width="9.140625" style="35"/>
    <col min="6401" max="6401" width="50.5703125" style="35" customWidth="1"/>
    <col min="6402" max="6402" width="9.140625" style="35"/>
    <col min="6403" max="6403" width="13.85546875" style="35" customWidth="1"/>
    <col min="6404" max="6656" width="9.140625" style="35"/>
    <col min="6657" max="6657" width="50.5703125" style="35" customWidth="1"/>
    <col min="6658" max="6658" width="9.140625" style="35"/>
    <col min="6659" max="6659" width="13.85546875" style="35" customWidth="1"/>
    <col min="6660" max="6912" width="9.140625" style="35"/>
    <col min="6913" max="6913" width="50.5703125" style="35" customWidth="1"/>
    <col min="6914" max="6914" width="9.140625" style="35"/>
    <col min="6915" max="6915" width="13.85546875" style="35" customWidth="1"/>
    <col min="6916" max="7168" width="9.140625" style="35"/>
    <col min="7169" max="7169" width="50.5703125" style="35" customWidth="1"/>
    <col min="7170" max="7170" width="9.140625" style="35"/>
    <col min="7171" max="7171" width="13.85546875" style="35" customWidth="1"/>
    <col min="7172" max="7424" width="9.140625" style="35"/>
    <col min="7425" max="7425" width="50.5703125" style="35" customWidth="1"/>
    <col min="7426" max="7426" width="9.140625" style="35"/>
    <col min="7427" max="7427" width="13.85546875" style="35" customWidth="1"/>
    <col min="7428" max="7680" width="9.140625" style="35"/>
    <col min="7681" max="7681" width="50.5703125" style="35" customWidth="1"/>
    <col min="7682" max="7682" width="9.140625" style="35"/>
    <col min="7683" max="7683" width="13.85546875" style="35" customWidth="1"/>
    <col min="7684" max="7936" width="9.140625" style="35"/>
    <col min="7937" max="7937" width="50.5703125" style="35" customWidth="1"/>
    <col min="7938" max="7938" width="9.140625" style="35"/>
    <col min="7939" max="7939" width="13.85546875" style="35" customWidth="1"/>
    <col min="7940" max="8192" width="9.140625" style="35"/>
    <col min="8193" max="8193" width="50.5703125" style="35" customWidth="1"/>
    <col min="8194" max="8194" width="9.140625" style="35"/>
    <col min="8195" max="8195" width="13.85546875" style="35" customWidth="1"/>
    <col min="8196" max="8448" width="9.140625" style="35"/>
    <col min="8449" max="8449" width="50.5703125" style="35" customWidth="1"/>
    <col min="8450" max="8450" width="9.140625" style="35"/>
    <col min="8451" max="8451" width="13.85546875" style="35" customWidth="1"/>
    <col min="8452" max="8704" width="9.140625" style="35"/>
    <col min="8705" max="8705" width="50.5703125" style="35" customWidth="1"/>
    <col min="8706" max="8706" width="9.140625" style="35"/>
    <col min="8707" max="8707" width="13.85546875" style="35" customWidth="1"/>
    <col min="8708" max="8960" width="9.140625" style="35"/>
    <col min="8961" max="8961" width="50.5703125" style="35" customWidth="1"/>
    <col min="8962" max="8962" width="9.140625" style="35"/>
    <col min="8963" max="8963" width="13.85546875" style="35" customWidth="1"/>
    <col min="8964" max="9216" width="9.140625" style="35"/>
    <col min="9217" max="9217" width="50.5703125" style="35" customWidth="1"/>
    <col min="9218" max="9218" width="9.140625" style="35"/>
    <col min="9219" max="9219" width="13.85546875" style="35" customWidth="1"/>
    <col min="9220" max="9472" width="9.140625" style="35"/>
    <col min="9473" max="9473" width="50.5703125" style="35" customWidth="1"/>
    <col min="9474" max="9474" width="9.140625" style="35"/>
    <col min="9475" max="9475" width="13.85546875" style="35" customWidth="1"/>
    <col min="9476" max="9728" width="9.140625" style="35"/>
    <col min="9729" max="9729" width="50.5703125" style="35" customWidth="1"/>
    <col min="9730" max="9730" width="9.140625" style="35"/>
    <col min="9731" max="9731" width="13.85546875" style="35" customWidth="1"/>
    <col min="9732" max="9984" width="9.140625" style="35"/>
    <col min="9985" max="9985" width="50.5703125" style="35" customWidth="1"/>
    <col min="9986" max="9986" width="9.140625" style="35"/>
    <col min="9987" max="9987" width="13.85546875" style="35" customWidth="1"/>
    <col min="9988" max="10240" width="9.140625" style="35"/>
    <col min="10241" max="10241" width="50.5703125" style="35" customWidth="1"/>
    <col min="10242" max="10242" width="9.140625" style="35"/>
    <col min="10243" max="10243" width="13.85546875" style="35" customWidth="1"/>
    <col min="10244" max="10496" width="9.140625" style="35"/>
    <col min="10497" max="10497" width="50.5703125" style="35" customWidth="1"/>
    <col min="10498" max="10498" width="9.140625" style="35"/>
    <col min="10499" max="10499" width="13.85546875" style="35" customWidth="1"/>
    <col min="10500" max="10752" width="9.140625" style="35"/>
    <col min="10753" max="10753" width="50.5703125" style="35" customWidth="1"/>
    <col min="10754" max="10754" width="9.140625" style="35"/>
    <col min="10755" max="10755" width="13.85546875" style="35" customWidth="1"/>
    <col min="10756" max="11008" width="9.140625" style="35"/>
    <col min="11009" max="11009" width="50.5703125" style="35" customWidth="1"/>
    <col min="11010" max="11010" width="9.140625" style="35"/>
    <col min="11011" max="11011" width="13.85546875" style="35" customWidth="1"/>
    <col min="11012" max="11264" width="9.140625" style="35"/>
    <col min="11265" max="11265" width="50.5703125" style="35" customWidth="1"/>
    <col min="11266" max="11266" width="9.140625" style="35"/>
    <col min="11267" max="11267" width="13.85546875" style="35" customWidth="1"/>
    <col min="11268" max="11520" width="9.140625" style="35"/>
    <col min="11521" max="11521" width="50.5703125" style="35" customWidth="1"/>
    <col min="11522" max="11522" width="9.140625" style="35"/>
    <col min="11523" max="11523" width="13.85546875" style="35" customWidth="1"/>
    <col min="11524" max="11776" width="9.140625" style="35"/>
    <col min="11777" max="11777" width="50.5703125" style="35" customWidth="1"/>
    <col min="11778" max="11778" width="9.140625" style="35"/>
    <col min="11779" max="11779" width="13.85546875" style="35" customWidth="1"/>
    <col min="11780" max="12032" width="9.140625" style="35"/>
    <col min="12033" max="12033" width="50.5703125" style="35" customWidth="1"/>
    <col min="12034" max="12034" width="9.140625" style="35"/>
    <col min="12035" max="12035" width="13.85546875" style="35" customWidth="1"/>
    <col min="12036" max="12288" width="9.140625" style="35"/>
    <col min="12289" max="12289" width="50.5703125" style="35" customWidth="1"/>
    <col min="12290" max="12290" width="9.140625" style="35"/>
    <col min="12291" max="12291" width="13.85546875" style="35" customWidth="1"/>
    <col min="12292" max="12544" width="9.140625" style="35"/>
    <col min="12545" max="12545" width="50.5703125" style="35" customWidth="1"/>
    <col min="12546" max="12546" width="9.140625" style="35"/>
    <col min="12547" max="12547" width="13.85546875" style="35" customWidth="1"/>
    <col min="12548" max="12800" width="9.140625" style="35"/>
    <col min="12801" max="12801" width="50.5703125" style="35" customWidth="1"/>
    <col min="12802" max="12802" width="9.140625" style="35"/>
    <col min="12803" max="12803" width="13.85546875" style="35" customWidth="1"/>
    <col min="12804" max="13056" width="9.140625" style="35"/>
    <col min="13057" max="13057" width="50.5703125" style="35" customWidth="1"/>
    <col min="13058" max="13058" width="9.140625" style="35"/>
    <col min="13059" max="13059" width="13.85546875" style="35" customWidth="1"/>
    <col min="13060" max="13312" width="9.140625" style="35"/>
    <col min="13313" max="13313" width="50.5703125" style="35" customWidth="1"/>
    <col min="13314" max="13314" width="9.140625" style="35"/>
    <col min="13315" max="13315" width="13.85546875" style="35" customWidth="1"/>
    <col min="13316" max="13568" width="9.140625" style="35"/>
    <col min="13569" max="13569" width="50.5703125" style="35" customWidth="1"/>
    <col min="13570" max="13570" width="9.140625" style="35"/>
    <col min="13571" max="13571" width="13.85546875" style="35" customWidth="1"/>
    <col min="13572" max="13824" width="9.140625" style="35"/>
    <col min="13825" max="13825" width="50.5703125" style="35" customWidth="1"/>
    <col min="13826" max="13826" width="9.140625" style="35"/>
    <col min="13827" max="13827" width="13.85546875" style="35" customWidth="1"/>
    <col min="13828" max="14080" width="9.140625" style="35"/>
    <col min="14081" max="14081" width="50.5703125" style="35" customWidth="1"/>
    <col min="14082" max="14082" width="9.140625" style="35"/>
    <col min="14083" max="14083" width="13.85546875" style="35" customWidth="1"/>
    <col min="14084" max="14336" width="9.140625" style="35"/>
    <col min="14337" max="14337" width="50.5703125" style="35" customWidth="1"/>
    <col min="14338" max="14338" width="9.140625" style="35"/>
    <col min="14339" max="14339" width="13.85546875" style="35" customWidth="1"/>
    <col min="14340" max="14592" width="9.140625" style="35"/>
    <col min="14593" max="14593" width="50.5703125" style="35" customWidth="1"/>
    <col min="14594" max="14594" width="9.140625" style="35"/>
    <col min="14595" max="14595" width="13.85546875" style="35" customWidth="1"/>
    <col min="14596" max="14848" width="9.140625" style="35"/>
    <col min="14849" max="14849" width="50.5703125" style="35" customWidth="1"/>
    <col min="14850" max="14850" width="9.140625" style="35"/>
    <col min="14851" max="14851" width="13.85546875" style="35" customWidth="1"/>
    <col min="14852" max="15104" width="9.140625" style="35"/>
    <col min="15105" max="15105" width="50.5703125" style="35" customWidth="1"/>
    <col min="15106" max="15106" width="9.140625" style="35"/>
    <col min="15107" max="15107" width="13.85546875" style="35" customWidth="1"/>
    <col min="15108" max="15360" width="9.140625" style="35"/>
    <col min="15361" max="15361" width="50.5703125" style="35" customWidth="1"/>
    <col min="15362" max="15362" width="9.140625" style="35"/>
    <col min="15363" max="15363" width="13.85546875" style="35" customWidth="1"/>
    <col min="15364" max="15616" width="9.140625" style="35"/>
    <col min="15617" max="15617" width="50.5703125" style="35" customWidth="1"/>
    <col min="15618" max="15618" width="9.140625" style="35"/>
    <col min="15619" max="15619" width="13.85546875" style="35" customWidth="1"/>
    <col min="15620" max="15872" width="9.140625" style="35"/>
    <col min="15873" max="15873" width="50.5703125" style="35" customWidth="1"/>
    <col min="15874" max="15874" width="9.140625" style="35"/>
    <col min="15875" max="15875" width="13.85546875" style="35" customWidth="1"/>
    <col min="15876" max="16128" width="9.140625" style="35"/>
    <col min="16129" max="16129" width="50.5703125" style="35" customWidth="1"/>
    <col min="16130" max="16130" width="9.140625" style="35"/>
    <col min="16131" max="16131" width="13.85546875" style="35" customWidth="1"/>
    <col min="16132" max="16384" width="9.140625" style="35"/>
  </cols>
  <sheetData>
    <row r="3" spans="2:10" s="13" customFormat="1" ht="18">
      <c r="B3" s="10" t="s">
        <v>9</v>
      </c>
      <c r="C3" s="11"/>
      <c r="D3" s="11"/>
      <c r="E3" s="12"/>
    </row>
    <row r="4" spans="2:10" s="13" customFormat="1" ht="15">
      <c r="B4" s="14"/>
      <c r="E4" s="15"/>
    </row>
    <row r="5" spans="2:10" s="17" customFormat="1" ht="15">
      <c r="B5" s="16" t="s">
        <v>12</v>
      </c>
      <c r="E5" s="18"/>
    </row>
    <row r="6" spans="2:10" s="17" customFormat="1" ht="15.75" customHeight="1">
      <c r="B6" s="19"/>
      <c r="C6" s="20"/>
      <c r="D6" s="20"/>
      <c r="E6" s="21"/>
    </row>
    <row r="7" spans="2:10" s="13" customFormat="1" ht="15" customHeight="1">
      <c r="B7" s="22" t="str">
        <f>+'OD KM 0+900 DO KM 1+920'!B1</f>
        <v>I.</v>
      </c>
      <c r="C7" s="14" t="str">
        <f ca="1">+'OD KM 0+900 DO KM 1+920'!C1</f>
        <v>OD KM 0+900 DO KM 1+920</v>
      </c>
      <c r="D7" s="14"/>
      <c r="E7" s="23">
        <f>+'OD KM 0+900 DO KM 1+920'!H18</f>
        <v>0</v>
      </c>
      <c r="G7" s="130"/>
      <c r="I7" s="130"/>
      <c r="J7" s="130"/>
    </row>
    <row r="8" spans="2:10" s="13" customFormat="1" ht="15">
      <c r="B8" s="22"/>
      <c r="C8" s="14"/>
      <c r="D8" s="14"/>
      <c r="E8" s="23"/>
      <c r="G8" s="130"/>
      <c r="I8" s="130"/>
    </row>
    <row r="9" spans="2:10" s="13" customFormat="1" ht="15" customHeight="1">
      <c r="B9" s="22" t="str">
        <f>+'OD KM 1+920 DO KM 2+900'!B1</f>
        <v>II.</v>
      </c>
      <c r="C9" s="14" t="str">
        <f ca="1">+'OD KM 1+920 DO KM 2+900'!C1</f>
        <v>OD KM 1+920 DO KM 2+900</v>
      </c>
      <c r="D9" s="14"/>
      <c r="E9" s="23">
        <f>+'OD KM 1+920 DO KM 2+900'!H20</f>
        <v>0</v>
      </c>
      <c r="G9" s="130"/>
    </row>
    <row r="10" spans="2:10" s="13" customFormat="1" ht="15" customHeight="1">
      <c r="B10" s="22"/>
      <c r="C10" s="14"/>
      <c r="D10" s="14"/>
      <c r="E10" s="23"/>
      <c r="G10" s="130"/>
      <c r="I10" s="130"/>
      <c r="J10" s="130"/>
    </row>
    <row r="11" spans="2:10" s="13" customFormat="1" ht="15" customHeight="1">
      <c r="B11" s="22" t="str">
        <f>+'OSTALA DELA IN STORITVE'!B1</f>
        <v>III.</v>
      </c>
      <c r="C11" s="14" t="str">
        <f ca="1">+'OSTALA DELA IN STORITVE'!C1</f>
        <v>OSTALA DELA IN STORITVE</v>
      </c>
      <c r="D11" s="14"/>
      <c r="E11" s="23">
        <f>+'OSTALA DELA IN STORITVE'!H10</f>
        <v>26450</v>
      </c>
      <c r="G11" s="130"/>
      <c r="I11" s="130"/>
      <c r="J11" s="130"/>
    </row>
    <row r="12" spans="2:10" s="13" customFormat="1" ht="15" customHeight="1">
      <c r="B12" s="24"/>
      <c r="C12" s="25"/>
      <c r="D12" s="25"/>
      <c r="E12" s="26"/>
      <c r="G12" s="130"/>
    </row>
    <row r="13" spans="2:10" s="14" customFormat="1" ht="15" customHeight="1" thickBot="1">
      <c r="B13" s="27"/>
      <c r="C13" s="28" t="s">
        <v>10</v>
      </c>
      <c r="D13" s="28"/>
      <c r="E13" s="29">
        <f>SUM(E7:E11)</f>
        <v>26450</v>
      </c>
    </row>
    <row r="14" spans="2:10" s="13" customFormat="1" ht="15" customHeight="1" thickTop="1">
      <c r="B14" s="30"/>
      <c r="E14" s="31"/>
    </row>
    <row r="15" spans="2:10" s="13" customFormat="1">
      <c r="B15" s="132" t="s">
        <v>68</v>
      </c>
      <c r="C15" s="131" t="s">
        <v>296</v>
      </c>
      <c r="D15" s="32">
        <v>0.1</v>
      </c>
      <c r="E15" s="31">
        <f>+E13*$D15</f>
        <v>2645</v>
      </c>
    </row>
    <row r="16" spans="2:10" s="13" customFormat="1" ht="15" customHeight="1">
      <c r="B16" s="30"/>
      <c r="E16" s="33"/>
    </row>
    <row r="17" spans="2:5" s="14" customFormat="1" ht="15" customHeight="1" thickBot="1">
      <c r="B17" s="27"/>
      <c r="C17" s="28" t="s">
        <v>22</v>
      </c>
      <c r="D17" s="28"/>
      <c r="E17" s="29">
        <f>SUM(E13:E15)</f>
        <v>29095</v>
      </c>
    </row>
    <row r="18" spans="2:5" ht="15" thickTop="1">
      <c r="B18" s="34"/>
      <c r="E18" s="36"/>
    </row>
    <row r="19" spans="2:5" s="13" customFormat="1" ht="15" customHeight="1">
      <c r="B19" s="30"/>
      <c r="D19" s="32">
        <v>0.22</v>
      </c>
      <c r="E19" s="31">
        <f>+E17*$D19</f>
        <v>6400.9</v>
      </c>
    </row>
    <row r="20" spans="2:5" s="13" customFormat="1" ht="15" customHeight="1">
      <c r="B20" s="30"/>
      <c r="E20" s="33"/>
    </row>
    <row r="21" spans="2:5" s="14" customFormat="1" ht="15" customHeight="1" thickBot="1">
      <c r="B21" s="27"/>
      <c r="C21" s="28" t="s">
        <v>11</v>
      </c>
      <c r="D21" s="28"/>
      <c r="E21" s="42">
        <f>SUM(E17:E19)</f>
        <v>35495.9</v>
      </c>
    </row>
    <row r="22" spans="2:5" ht="15" thickTop="1"/>
    <row r="28" spans="2:5" ht="15">
      <c r="C28" s="38"/>
    </row>
    <row r="29" spans="2:5">
      <c r="C29" s="37"/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&amp;C&amp;"-,Ležeče"BREZOVICA - GRAČIŠČE 1. IN 2. ETAPA&amp;R&amp;"-,Ležeče"RAZPIS 2021</oddHeader>
    <oddFooter>Stran &amp;P od &amp;N</oddFooter>
  </headerFooter>
  <colBreaks count="1" manualBreakCount="1">
    <brk id="5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9"/>
  <sheetViews>
    <sheetView view="pageBreakPreview" zoomScale="85" zoomScaleNormal="100" zoomScaleSheetLayoutView="85" workbookViewId="0">
      <selection activeCell="D13" sqref="D13"/>
    </sheetView>
  </sheetViews>
  <sheetFormatPr defaultRowHeight="14.25"/>
  <cols>
    <col min="1" max="1" width="9.140625" style="116"/>
    <col min="2" max="2" width="14.28515625" style="116" customWidth="1"/>
    <col min="3" max="3" width="9.7109375" style="116" bestFit="1" customWidth="1"/>
    <col min="4" max="4" width="69.140625" style="116" customWidth="1"/>
    <col min="5" max="5" width="9.140625" style="116"/>
    <col min="6" max="6" width="7.85546875" style="116" customWidth="1"/>
    <col min="7" max="7" width="12.7109375" style="116" customWidth="1"/>
    <col min="8" max="257" width="9.140625" style="116"/>
    <col min="258" max="258" width="10.42578125" style="116" customWidth="1"/>
    <col min="259" max="259" width="9.140625" style="116"/>
    <col min="260" max="260" width="44" style="116" customWidth="1"/>
    <col min="261" max="261" width="9.140625" style="116"/>
    <col min="262" max="262" width="7.85546875" style="116" customWidth="1"/>
    <col min="263" max="513" width="9.140625" style="116"/>
    <col min="514" max="514" width="10.42578125" style="116" customWidth="1"/>
    <col min="515" max="515" width="9.140625" style="116"/>
    <col min="516" max="516" width="44" style="116" customWidth="1"/>
    <col min="517" max="517" width="9.140625" style="116"/>
    <col min="518" max="518" width="7.85546875" style="116" customWidth="1"/>
    <col min="519" max="769" width="9.140625" style="116"/>
    <col min="770" max="770" width="10.42578125" style="116" customWidth="1"/>
    <col min="771" max="771" width="9.140625" style="116"/>
    <col min="772" max="772" width="44" style="116" customWidth="1"/>
    <col min="773" max="773" width="9.140625" style="116"/>
    <col min="774" max="774" width="7.85546875" style="116" customWidth="1"/>
    <col min="775" max="1025" width="9.140625" style="116"/>
    <col min="1026" max="1026" width="10.42578125" style="116" customWidth="1"/>
    <col min="1027" max="1027" width="9.140625" style="116"/>
    <col min="1028" max="1028" width="44" style="116" customWidth="1"/>
    <col min="1029" max="1029" width="9.140625" style="116"/>
    <col min="1030" max="1030" width="7.85546875" style="116" customWidth="1"/>
    <col min="1031" max="1281" width="9.140625" style="116"/>
    <col min="1282" max="1282" width="10.42578125" style="116" customWidth="1"/>
    <col min="1283" max="1283" width="9.140625" style="116"/>
    <col min="1284" max="1284" width="44" style="116" customWidth="1"/>
    <col min="1285" max="1285" width="9.140625" style="116"/>
    <col min="1286" max="1286" width="7.85546875" style="116" customWidth="1"/>
    <col min="1287" max="1537" width="9.140625" style="116"/>
    <col min="1538" max="1538" width="10.42578125" style="116" customWidth="1"/>
    <col min="1539" max="1539" width="9.140625" style="116"/>
    <col min="1540" max="1540" width="44" style="116" customWidth="1"/>
    <col min="1541" max="1541" width="9.140625" style="116"/>
    <col min="1542" max="1542" width="7.85546875" style="116" customWidth="1"/>
    <col min="1543" max="1793" width="9.140625" style="116"/>
    <col min="1794" max="1794" width="10.42578125" style="116" customWidth="1"/>
    <col min="1795" max="1795" width="9.140625" style="116"/>
    <col min="1796" max="1796" width="44" style="116" customWidth="1"/>
    <col min="1797" max="1797" width="9.140625" style="116"/>
    <col min="1798" max="1798" width="7.85546875" style="116" customWidth="1"/>
    <col min="1799" max="2049" width="9.140625" style="116"/>
    <col min="2050" max="2050" width="10.42578125" style="116" customWidth="1"/>
    <col min="2051" max="2051" width="9.140625" style="116"/>
    <col min="2052" max="2052" width="44" style="116" customWidth="1"/>
    <col min="2053" max="2053" width="9.140625" style="116"/>
    <col min="2054" max="2054" width="7.85546875" style="116" customWidth="1"/>
    <col min="2055" max="2305" width="9.140625" style="116"/>
    <col min="2306" max="2306" width="10.42578125" style="116" customWidth="1"/>
    <col min="2307" max="2307" width="9.140625" style="116"/>
    <col min="2308" max="2308" width="44" style="116" customWidth="1"/>
    <col min="2309" max="2309" width="9.140625" style="116"/>
    <col min="2310" max="2310" width="7.85546875" style="116" customWidth="1"/>
    <col min="2311" max="2561" width="9.140625" style="116"/>
    <col min="2562" max="2562" width="10.42578125" style="116" customWidth="1"/>
    <col min="2563" max="2563" width="9.140625" style="116"/>
    <col min="2564" max="2564" width="44" style="116" customWidth="1"/>
    <col min="2565" max="2565" width="9.140625" style="116"/>
    <col min="2566" max="2566" width="7.85546875" style="116" customWidth="1"/>
    <col min="2567" max="2817" width="9.140625" style="116"/>
    <col min="2818" max="2818" width="10.42578125" style="116" customWidth="1"/>
    <col min="2819" max="2819" width="9.140625" style="116"/>
    <col min="2820" max="2820" width="44" style="116" customWidth="1"/>
    <col min="2821" max="2821" width="9.140625" style="116"/>
    <col min="2822" max="2822" width="7.85546875" style="116" customWidth="1"/>
    <col min="2823" max="3073" width="9.140625" style="116"/>
    <col min="3074" max="3074" width="10.42578125" style="116" customWidth="1"/>
    <col min="3075" max="3075" width="9.140625" style="116"/>
    <col min="3076" max="3076" width="44" style="116" customWidth="1"/>
    <col min="3077" max="3077" width="9.140625" style="116"/>
    <col min="3078" max="3078" width="7.85546875" style="116" customWidth="1"/>
    <col min="3079" max="3329" width="9.140625" style="116"/>
    <col min="3330" max="3330" width="10.42578125" style="116" customWidth="1"/>
    <col min="3331" max="3331" width="9.140625" style="116"/>
    <col min="3332" max="3332" width="44" style="116" customWidth="1"/>
    <col min="3333" max="3333" width="9.140625" style="116"/>
    <col min="3334" max="3334" width="7.85546875" style="116" customWidth="1"/>
    <col min="3335" max="3585" width="9.140625" style="116"/>
    <col min="3586" max="3586" width="10.42578125" style="116" customWidth="1"/>
    <col min="3587" max="3587" width="9.140625" style="116"/>
    <col min="3588" max="3588" width="44" style="116" customWidth="1"/>
    <col min="3589" max="3589" width="9.140625" style="116"/>
    <col min="3590" max="3590" width="7.85546875" style="116" customWidth="1"/>
    <col min="3591" max="3841" width="9.140625" style="116"/>
    <col min="3842" max="3842" width="10.42578125" style="116" customWidth="1"/>
    <col min="3843" max="3843" width="9.140625" style="116"/>
    <col min="3844" max="3844" width="44" style="116" customWidth="1"/>
    <col min="3845" max="3845" width="9.140625" style="116"/>
    <col min="3846" max="3846" width="7.85546875" style="116" customWidth="1"/>
    <col min="3847" max="4097" width="9.140625" style="116"/>
    <col min="4098" max="4098" width="10.42578125" style="116" customWidth="1"/>
    <col min="4099" max="4099" width="9.140625" style="116"/>
    <col min="4100" max="4100" width="44" style="116" customWidth="1"/>
    <col min="4101" max="4101" width="9.140625" style="116"/>
    <col min="4102" max="4102" width="7.85546875" style="116" customWidth="1"/>
    <col min="4103" max="4353" width="9.140625" style="116"/>
    <col min="4354" max="4354" width="10.42578125" style="116" customWidth="1"/>
    <col min="4355" max="4355" width="9.140625" style="116"/>
    <col min="4356" max="4356" width="44" style="116" customWidth="1"/>
    <col min="4357" max="4357" width="9.140625" style="116"/>
    <col min="4358" max="4358" width="7.85546875" style="116" customWidth="1"/>
    <col min="4359" max="4609" width="9.140625" style="116"/>
    <col min="4610" max="4610" width="10.42578125" style="116" customWidth="1"/>
    <col min="4611" max="4611" width="9.140625" style="116"/>
    <col min="4612" max="4612" width="44" style="116" customWidth="1"/>
    <col min="4613" max="4613" width="9.140625" style="116"/>
    <col min="4614" max="4614" width="7.85546875" style="116" customWidth="1"/>
    <col min="4615" max="4865" width="9.140625" style="116"/>
    <col min="4866" max="4866" width="10.42578125" style="116" customWidth="1"/>
    <col min="4867" max="4867" width="9.140625" style="116"/>
    <col min="4868" max="4868" width="44" style="116" customWidth="1"/>
    <col min="4869" max="4869" width="9.140625" style="116"/>
    <col min="4870" max="4870" width="7.85546875" style="116" customWidth="1"/>
    <col min="4871" max="5121" width="9.140625" style="116"/>
    <col min="5122" max="5122" width="10.42578125" style="116" customWidth="1"/>
    <col min="5123" max="5123" width="9.140625" style="116"/>
    <col min="5124" max="5124" width="44" style="116" customWidth="1"/>
    <col min="5125" max="5125" width="9.140625" style="116"/>
    <col min="5126" max="5126" width="7.85546875" style="116" customWidth="1"/>
    <col min="5127" max="5377" width="9.140625" style="116"/>
    <col min="5378" max="5378" width="10.42578125" style="116" customWidth="1"/>
    <col min="5379" max="5379" width="9.140625" style="116"/>
    <col min="5380" max="5380" width="44" style="116" customWidth="1"/>
    <col min="5381" max="5381" width="9.140625" style="116"/>
    <col min="5382" max="5382" width="7.85546875" style="116" customWidth="1"/>
    <col min="5383" max="5633" width="9.140625" style="116"/>
    <col min="5634" max="5634" width="10.42578125" style="116" customWidth="1"/>
    <col min="5635" max="5635" width="9.140625" style="116"/>
    <col min="5636" max="5636" width="44" style="116" customWidth="1"/>
    <col min="5637" max="5637" width="9.140625" style="116"/>
    <col min="5638" max="5638" width="7.85546875" style="116" customWidth="1"/>
    <col min="5639" max="5889" width="9.140625" style="116"/>
    <col min="5890" max="5890" width="10.42578125" style="116" customWidth="1"/>
    <col min="5891" max="5891" width="9.140625" style="116"/>
    <col min="5892" max="5892" width="44" style="116" customWidth="1"/>
    <col min="5893" max="5893" width="9.140625" style="116"/>
    <col min="5894" max="5894" width="7.85546875" style="116" customWidth="1"/>
    <col min="5895" max="6145" width="9.140625" style="116"/>
    <col min="6146" max="6146" width="10.42578125" style="116" customWidth="1"/>
    <col min="6147" max="6147" width="9.140625" style="116"/>
    <col min="6148" max="6148" width="44" style="116" customWidth="1"/>
    <col min="6149" max="6149" width="9.140625" style="116"/>
    <col min="6150" max="6150" width="7.85546875" style="116" customWidth="1"/>
    <col min="6151" max="6401" width="9.140625" style="116"/>
    <col min="6402" max="6402" width="10.42578125" style="116" customWidth="1"/>
    <col min="6403" max="6403" width="9.140625" style="116"/>
    <col min="6404" max="6404" width="44" style="116" customWidth="1"/>
    <col min="6405" max="6405" width="9.140625" style="116"/>
    <col min="6406" max="6406" width="7.85546875" style="116" customWidth="1"/>
    <col min="6407" max="6657" width="9.140625" style="116"/>
    <col min="6658" max="6658" width="10.42578125" style="116" customWidth="1"/>
    <col min="6659" max="6659" width="9.140625" style="116"/>
    <col min="6660" max="6660" width="44" style="116" customWidth="1"/>
    <col min="6661" max="6661" width="9.140625" style="116"/>
    <col min="6662" max="6662" width="7.85546875" style="116" customWidth="1"/>
    <col min="6663" max="6913" width="9.140625" style="116"/>
    <col min="6914" max="6914" width="10.42578125" style="116" customWidth="1"/>
    <col min="6915" max="6915" width="9.140625" style="116"/>
    <col min="6916" max="6916" width="44" style="116" customWidth="1"/>
    <col min="6917" max="6917" width="9.140625" style="116"/>
    <col min="6918" max="6918" width="7.85546875" style="116" customWidth="1"/>
    <col min="6919" max="7169" width="9.140625" style="116"/>
    <col min="7170" max="7170" width="10.42578125" style="116" customWidth="1"/>
    <col min="7171" max="7171" width="9.140625" style="116"/>
    <col min="7172" max="7172" width="44" style="116" customWidth="1"/>
    <col min="7173" max="7173" width="9.140625" style="116"/>
    <col min="7174" max="7174" width="7.85546875" style="116" customWidth="1"/>
    <col min="7175" max="7425" width="9.140625" style="116"/>
    <col min="7426" max="7426" width="10.42578125" style="116" customWidth="1"/>
    <col min="7427" max="7427" width="9.140625" style="116"/>
    <col min="7428" max="7428" width="44" style="116" customWidth="1"/>
    <col min="7429" max="7429" width="9.140625" style="116"/>
    <col min="7430" max="7430" width="7.85546875" style="116" customWidth="1"/>
    <col min="7431" max="7681" width="9.140625" style="116"/>
    <col min="7682" max="7682" width="10.42578125" style="116" customWidth="1"/>
    <col min="7683" max="7683" width="9.140625" style="116"/>
    <col min="7684" max="7684" width="44" style="116" customWidth="1"/>
    <col min="7685" max="7685" width="9.140625" style="116"/>
    <col min="7686" max="7686" width="7.85546875" style="116" customWidth="1"/>
    <col min="7687" max="7937" width="9.140625" style="116"/>
    <col min="7938" max="7938" width="10.42578125" style="116" customWidth="1"/>
    <col min="7939" max="7939" width="9.140625" style="116"/>
    <col min="7940" max="7940" width="44" style="116" customWidth="1"/>
    <col min="7941" max="7941" width="9.140625" style="116"/>
    <col min="7942" max="7942" width="7.85546875" style="116" customWidth="1"/>
    <col min="7943" max="8193" width="9.140625" style="116"/>
    <col min="8194" max="8194" width="10.42578125" style="116" customWidth="1"/>
    <col min="8195" max="8195" width="9.140625" style="116"/>
    <col min="8196" max="8196" width="44" style="116" customWidth="1"/>
    <col min="8197" max="8197" width="9.140625" style="116"/>
    <col min="8198" max="8198" width="7.85546875" style="116" customWidth="1"/>
    <col min="8199" max="8449" width="9.140625" style="116"/>
    <col min="8450" max="8450" width="10.42578125" style="116" customWidth="1"/>
    <col min="8451" max="8451" width="9.140625" style="116"/>
    <col min="8452" max="8452" width="44" style="116" customWidth="1"/>
    <col min="8453" max="8453" width="9.140625" style="116"/>
    <col min="8454" max="8454" width="7.85546875" style="116" customWidth="1"/>
    <col min="8455" max="8705" width="9.140625" style="116"/>
    <col min="8706" max="8706" width="10.42578125" style="116" customWidth="1"/>
    <col min="8707" max="8707" width="9.140625" style="116"/>
    <col min="8708" max="8708" width="44" style="116" customWidth="1"/>
    <col min="8709" max="8709" width="9.140625" style="116"/>
    <col min="8710" max="8710" width="7.85546875" style="116" customWidth="1"/>
    <col min="8711" max="8961" width="9.140625" style="116"/>
    <col min="8962" max="8962" width="10.42578125" style="116" customWidth="1"/>
    <col min="8963" max="8963" width="9.140625" style="116"/>
    <col min="8964" max="8964" width="44" style="116" customWidth="1"/>
    <col min="8965" max="8965" width="9.140625" style="116"/>
    <col min="8966" max="8966" width="7.85546875" style="116" customWidth="1"/>
    <col min="8967" max="9217" width="9.140625" style="116"/>
    <col min="9218" max="9218" width="10.42578125" style="116" customWidth="1"/>
    <col min="9219" max="9219" width="9.140625" style="116"/>
    <col min="9220" max="9220" width="44" style="116" customWidth="1"/>
    <col min="9221" max="9221" width="9.140625" style="116"/>
    <col min="9222" max="9222" width="7.85546875" style="116" customWidth="1"/>
    <col min="9223" max="9473" width="9.140625" style="116"/>
    <col min="9474" max="9474" width="10.42578125" style="116" customWidth="1"/>
    <col min="9475" max="9475" width="9.140625" style="116"/>
    <col min="9476" max="9476" width="44" style="116" customWidth="1"/>
    <col min="9477" max="9477" width="9.140625" style="116"/>
    <col min="9478" max="9478" width="7.85546875" style="116" customWidth="1"/>
    <col min="9479" max="9729" width="9.140625" style="116"/>
    <col min="9730" max="9730" width="10.42578125" style="116" customWidth="1"/>
    <col min="9731" max="9731" width="9.140625" style="116"/>
    <col min="9732" max="9732" width="44" style="116" customWidth="1"/>
    <col min="9733" max="9733" width="9.140625" style="116"/>
    <col min="9734" max="9734" width="7.85546875" style="116" customWidth="1"/>
    <col min="9735" max="9985" width="9.140625" style="116"/>
    <col min="9986" max="9986" width="10.42578125" style="116" customWidth="1"/>
    <col min="9987" max="9987" width="9.140625" style="116"/>
    <col min="9988" max="9988" width="44" style="116" customWidth="1"/>
    <col min="9989" max="9989" width="9.140625" style="116"/>
    <col min="9990" max="9990" width="7.85546875" style="116" customWidth="1"/>
    <col min="9991" max="10241" width="9.140625" style="116"/>
    <col min="10242" max="10242" width="10.42578125" style="116" customWidth="1"/>
    <col min="10243" max="10243" width="9.140625" style="116"/>
    <col min="10244" max="10244" width="44" style="116" customWidth="1"/>
    <col min="10245" max="10245" width="9.140625" style="116"/>
    <col min="10246" max="10246" width="7.85546875" style="116" customWidth="1"/>
    <col min="10247" max="10497" width="9.140625" style="116"/>
    <col min="10498" max="10498" width="10.42578125" style="116" customWidth="1"/>
    <col min="10499" max="10499" width="9.140625" style="116"/>
    <col min="10500" max="10500" width="44" style="116" customWidth="1"/>
    <col min="10501" max="10501" width="9.140625" style="116"/>
    <col min="10502" max="10502" width="7.85546875" style="116" customWidth="1"/>
    <col min="10503" max="10753" width="9.140625" style="116"/>
    <col min="10754" max="10754" width="10.42578125" style="116" customWidth="1"/>
    <col min="10755" max="10755" width="9.140625" style="116"/>
    <col min="10756" max="10756" width="44" style="116" customWidth="1"/>
    <col min="10757" max="10757" width="9.140625" style="116"/>
    <col min="10758" max="10758" width="7.85546875" style="116" customWidth="1"/>
    <col min="10759" max="11009" width="9.140625" style="116"/>
    <col min="11010" max="11010" width="10.42578125" style="116" customWidth="1"/>
    <col min="11011" max="11011" width="9.140625" style="116"/>
    <col min="11012" max="11012" width="44" style="116" customWidth="1"/>
    <col min="11013" max="11013" width="9.140625" style="116"/>
    <col min="11014" max="11014" width="7.85546875" style="116" customWidth="1"/>
    <col min="11015" max="11265" width="9.140625" style="116"/>
    <col min="11266" max="11266" width="10.42578125" style="116" customWidth="1"/>
    <col min="11267" max="11267" width="9.140625" style="116"/>
    <col min="11268" max="11268" width="44" style="116" customWidth="1"/>
    <col min="11269" max="11269" width="9.140625" style="116"/>
    <col min="11270" max="11270" width="7.85546875" style="116" customWidth="1"/>
    <col min="11271" max="11521" width="9.140625" style="116"/>
    <col min="11522" max="11522" width="10.42578125" style="116" customWidth="1"/>
    <col min="11523" max="11523" width="9.140625" style="116"/>
    <col min="11524" max="11524" width="44" style="116" customWidth="1"/>
    <col min="11525" max="11525" width="9.140625" style="116"/>
    <col min="11526" max="11526" width="7.85546875" style="116" customWidth="1"/>
    <col min="11527" max="11777" width="9.140625" style="116"/>
    <col min="11778" max="11778" width="10.42578125" style="116" customWidth="1"/>
    <col min="11779" max="11779" width="9.140625" style="116"/>
    <col min="11780" max="11780" width="44" style="116" customWidth="1"/>
    <col min="11781" max="11781" width="9.140625" style="116"/>
    <col min="11782" max="11782" width="7.85546875" style="116" customWidth="1"/>
    <col min="11783" max="12033" width="9.140625" style="116"/>
    <col min="12034" max="12034" width="10.42578125" style="116" customWidth="1"/>
    <col min="12035" max="12035" width="9.140625" style="116"/>
    <col min="12036" max="12036" width="44" style="116" customWidth="1"/>
    <col min="12037" max="12037" width="9.140625" style="116"/>
    <col min="12038" max="12038" width="7.85546875" style="116" customWidth="1"/>
    <col min="12039" max="12289" width="9.140625" style="116"/>
    <col min="12290" max="12290" width="10.42578125" style="116" customWidth="1"/>
    <col min="12291" max="12291" width="9.140625" style="116"/>
    <col min="12292" max="12292" width="44" style="116" customWidth="1"/>
    <col min="12293" max="12293" width="9.140625" style="116"/>
    <col min="12294" max="12294" width="7.85546875" style="116" customWidth="1"/>
    <col min="12295" max="12545" width="9.140625" style="116"/>
    <col min="12546" max="12546" width="10.42578125" style="116" customWidth="1"/>
    <col min="12547" max="12547" width="9.140625" style="116"/>
    <col min="12548" max="12548" width="44" style="116" customWidth="1"/>
    <col min="12549" max="12549" width="9.140625" style="116"/>
    <col min="12550" max="12550" width="7.85546875" style="116" customWidth="1"/>
    <col min="12551" max="12801" width="9.140625" style="116"/>
    <col min="12802" max="12802" width="10.42578125" style="116" customWidth="1"/>
    <col min="12803" max="12803" width="9.140625" style="116"/>
    <col min="12804" max="12804" width="44" style="116" customWidth="1"/>
    <col min="12805" max="12805" width="9.140625" style="116"/>
    <col min="12806" max="12806" width="7.85546875" style="116" customWidth="1"/>
    <col min="12807" max="13057" width="9.140625" style="116"/>
    <col min="13058" max="13058" width="10.42578125" style="116" customWidth="1"/>
    <col min="13059" max="13059" width="9.140625" style="116"/>
    <col min="13060" max="13060" width="44" style="116" customWidth="1"/>
    <col min="13061" max="13061" width="9.140625" style="116"/>
    <col min="13062" max="13062" width="7.85546875" style="116" customWidth="1"/>
    <col min="13063" max="13313" width="9.140625" style="116"/>
    <col min="13314" max="13314" width="10.42578125" style="116" customWidth="1"/>
    <col min="13315" max="13315" width="9.140625" style="116"/>
    <col min="13316" max="13316" width="44" style="116" customWidth="1"/>
    <col min="13317" max="13317" width="9.140625" style="116"/>
    <col min="13318" max="13318" width="7.85546875" style="116" customWidth="1"/>
    <col min="13319" max="13569" width="9.140625" style="116"/>
    <col min="13570" max="13570" width="10.42578125" style="116" customWidth="1"/>
    <col min="13571" max="13571" width="9.140625" style="116"/>
    <col min="13572" max="13572" width="44" style="116" customWidth="1"/>
    <col min="13573" max="13573" width="9.140625" style="116"/>
    <col min="13574" max="13574" width="7.85546875" style="116" customWidth="1"/>
    <col min="13575" max="13825" width="9.140625" style="116"/>
    <col min="13826" max="13826" width="10.42578125" style="116" customWidth="1"/>
    <col min="13827" max="13827" width="9.140625" style="116"/>
    <col min="13828" max="13828" width="44" style="116" customWidth="1"/>
    <col min="13829" max="13829" width="9.140625" style="116"/>
    <col min="13830" max="13830" width="7.85546875" style="116" customWidth="1"/>
    <col min="13831" max="14081" width="9.140625" style="116"/>
    <col min="14082" max="14082" width="10.42578125" style="116" customWidth="1"/>
    <col min="14083" max="14083" width="9.140625" style="116"/>
    <col min="14084" max="14084" width="44" style="116" customWidth="1"/>
    <col min="14085" max="14085" width="9.140625" style="116"/>
    <col min="14086" max="14086" width="7.85546875" style="116" customWidth="1"/>
    <col min="14087" max="14337" width="9.140625" style="116"/>
    <col min="14338" max="14338" width="10.42578125" style="116" customWidth="1"/>
    <col min="14339" max="14339" width="9.140625" style="116"/>
    <col min="14340" max="14340" width="44" style="116" customWidth="1"/>
    <col min="14341" max="14341" width="9.140625" style="116"/>
    <col min="14342" max="14342" width="7.85546875" style="116" customWidth="1"/>
    <col min="14343" max="14593" width="9.140625" style="116"/>
    <col min="14594" max="14594" width="10.42578125" style="116" customWidth="1"/>
    <col min="14595" max="14595" width="9.140625" style="116"/>
    <col min="14596" max="14596" width="44" style="116" customWidth="1"/>
    <col min="14597" max="14597" width="9.140625" style="116"/>
    <col min="14598" max="14598" width="7.85546875" style="116" customWidth="1"/>
    <col min="14599" max="14849" width="9.140625" style="116"/>
    <col min="14850" max="14850" width="10.42578125" style="116" customWidth="1"/>
    <col min="14851" max="14851" width="9.140625" style="116"/>
    <col min="14852" max="14852" width="44" style="116" customWidth="1"/>
    <col min="14853" max="14853" width="9.140625" style="116"/>
    <col min="14854" max="14854" width="7.85546875" style="116" customWidth="1"/>
    <col min="14855" max="15105" width="9.140625" style="116"/>
    <col min="15106" max="15106" width="10.42578125" style="116" customWidth="1"/>
    <col min="15107" max="15107" width="9.140625" style="116"/>
    <col min="15108" max="15108" width="44" style="116" customWidth="1"/>
    <col min="15109" max="15109" width="9.140625" style="116"/>
    <col min="15110" max="15110" width="7.85546875" style="116" customWidth="1"/>
    <col min="15111" max="15361" width="9.140625" style="116"/>
    <col min="15362" max="15362" width="10.42578125" style="116" customWidth="1"/>
    <col min="15363" max="15363" width="9.140625" style="116"/>
    <col min="15364" max="15364" width="44" style="116" customWidth="1"/>
    <col min="15365" max="15365" width="9.140625" style="116"/>
    <col min="15366" max="15366" width="7.85546875" style="116" customWidth="1"/>
    <col min="15367" max="15617" width="9.140625" style="116"/>
    <col min="15618" max="15618" width="10.42578125" style="116" customWidth="1"/>
    <col min="15619" max="15619" width="9.140625" style="116"/>
    <col min="15620" max="15620" width="44" style="116" customWidth="1"/>
    <col min="15621" max="15621" width="9.140625" style="116"/>
    <col min="15622" max="15622" width="7.85546875" style="116" customWidth="1"/>
    <col min="15623" max="15873" width="9.140625" style="116"/>
    <col min="15874" max="15874" width="10.42578125" style="116" customWidth="1"/>
    <col min="15875" max="15875" width="9.140625" style="116"/>
    <col min="15876" max="15876" width="44" style="116" customWidth="1"/>
    <col min="15877" max="15877" width="9.140625" style="116"/>
    <col min="15878" max="15878" width="7.85546875" style="116" customWidth="1"/>
    <col min="15879" max="16129" width="9.140625" style="116"/>
    <col min="16130" max="16130" width="10.42578125" style="116" customWidth="1"/>
    <col min="16131" max="16131" width="9.140625" style="116"/>
    <col min="16132" max="16132" width="44" style="116" customWidth="1"/>
    <col min="16133" max="16133" width="9.140625" style="116"/>
    <col min="16134" max="16134" width="7.85546875" style="116" customWidth="1"/>
    <col min="16135" max="16384" width="9.140625" style="116"/>
  </cols>
  <sheetData>
    <row r="2" spans="2:9" ht="18">
      <c r="B2" s="114" t="s">
        <v>14</v>
      </c>
      <c r="C2" s="115"/>
    </row>
    <row r="4" spans="2:9" ht="57">
      <c r="B4" s="117" t="s">
        <v>15</v>
      </c>
      <c r="D4" s="39" t="s">
        <v>16</v>
      </c>
    </row>
    <row r="6" spans="2:9" ht="57">
      <c r="B6" s="117" t="s">
        <v>17</v>
      </c>
      <c r="D6" s="118" t="s">
        <v>23</v>
      </c>
      <c r="G6" s="119"/>
    </row>
    <row r="7" spans="2:9">
      <c r="G7" s="119"/>
    </row>
    <row r="8" spans="2:9" ht="28.5">
      <c r="B8" s="117" t="s">
        <v>18</v>
      </c>
      <c r="D8" s="39" t="s">
        <v>24</v>
      </c>
      <c r="G8" s="119"/>
    </row>
    <row r="9" spans="2:9" ht="57">
      <c r="B9" s="117"/>
      <c r="D9" s="39" t="s">
        <v>19</v>
      </c>
      <c r="G9" s="119"/>
    </row>
    <row r="10" spans="2:9" ht="15">
      <c r="B10" s="117"/>
      <c r="D10" s="39"/>
      <c r="G10" s="119"/>
    </row>
    <row r="11" spans="2:9" ht="15">
      <c r="B11" s="117" t="s">
        <v>20</v>
      </c>
      <c r="C11" s="120" t="str">
        <f ca="1">+'OSTALA DELA IN STORITVE'!B1&amp;" "&amp;'OSTALA DELA IN STORITVE'!C1</f>
        <v>III. OSTALA DELA IN STORITVE</v>
      </c>
      <c r="D11" s="121"/>
      <c r="E11" s="121"/>
      <c r="F11" s="121"/>
      <c r="G11" s="121"/>
    </row>
    <row r="12" spans="2:9" ht="15">
      <c r="B12" s="117"/>
      <c r="C12" s="120" t="str">
        <f>+'OSTALA DELA IN STORITVE'!B16&amp;" "&amp;'OSTALA DELA IN STORITVE'!C16</f>
        <v>1. PRIPRAVLJALNA DELA</v>
      </c>
      <c r="D12" s="122"/>
      <c r="E12" s="122"/>
      <c r="F12" s="122"/>
      <c r="G12" s="122"/>
    </row>
    <row r="13" spans="2:9" ht="99.75" customHeight="1">
      <c r="B13" s="96">
        <f>+'OSTALA DELA IN STORITVE'!B20</f>
        <v>3</v>
      </c>
      <c r="C13" s="137" t="str">
        <f>+'OSTALA DELA IN STORITVE'!C20</f>
        <v>*</v>
      </c>
      <c r="D13" s="136" t="str">
        <f>+'OSTALA DELA IN STORITVE'!D20</f>
        <v>Zavarovanje gradbišča v času gradnje z izbrano zaporo prometa - postavitev in vzdrževanje zapore po potrejenem ceniku koncesionarja. Postavka je fiksna in v fazi izbire izvajalca nespremenljiva za vse ponudnike. OPOMBA: ponudnik naj ceno za to postavko ohrani, obračun se vrši na podlagi računov koncesionarja potrjenega s strani nadzora. Zapora velja za celoten čas gradnje.</v>
      </c>
      <c r="E13" s="138" t="str">
        <f>+'OSTALA DELA IN STORITVE'!E20</f>
        <v>ocena</v>
      </c>
      <c r="F13" s="55">
        <f>+'OSTALA DELA IN STORITVE'!F20</f>
        <v>1</v>
      </c>
      <c r="G13" s="55">
        <f>+'OSTALA DELA IN STORITVE'!G20</f>
        <v>26450</v>
      </c>
      <c r="I13" s="123"/>
    </row>
    <row r="14" spans="2:9" ht="115.5">
      <c r="B14" s="117"/>
      <c r="D14" s="43" t="s">
        <v>297</v>
      </c>
    </row>
    <row r="15" spans="2:9" ht="15">
      <c r="B15" s="117"/>
      <c r="D15" s="124"/>
    </row>
    <row r="16" spans="2:9" ht="85.5">
      <c r="B16" s="117" t="s">
        <v>25</v>
      </c>
      <c r="D16" s="39" t="s">
        <v>21</v>
      </c>
    </row>
    <row r="20" spans="2:7" ht="15">
      <c r="B20" s="125" t="s">
        <v>26</v>
      </c>
    </row>
    <row r="21" spans="2:7" ht="8.25" customHeight="1">
      <c r="B21" s="125"/>
      <c r="C21" s="126"/>
    </row>
    <row r="22" spans="2:7" ht="18.75" customHeight="1">
      <c r="B22" s="127">
        <v>1</v>
      </c>
      <c r="C22" s="141" t="s">
        <v>61</v>
      </c>
      <c r="D22" s="141"/>
      <c r="E22" s="141"/>
      <c r="F22" s="141"/>
      <c r="G22" s="141"/>
    </row>
    <row r="23" spans="2:7" ht="20.25" customHeight="1">
      <c r="B23" s="127">
        <v>2</v>
      </c>
      <c r="C23" s="141" t="s">
        <v>62</v>
      </c>
      <c r="D23" s="141"/>
      <c r="E23" s="141"/>
      <c r="F23" s="141"/>
      <c r="G23" s="141"/>
    </row>
    <row r="24" spans="2:7" ht="19.5" customHeight="1">
      <c r="B24" s="127">
        <v>3</v>
      </c>
      <c r="C24" s="141" t="s">
        <v>63</v>
      </c>
      <c r="D24" s="141"/>
      <c r="E24" s="141"/>
      <c r="F24" s="141"/>
      <c r="G24" s="141"/>
    </row>
    <row r="25" spans="2:7" ht="30.75" customHeight="1">
      <c r="B25" s="127">
        <v>4</v>
      </c>
      <c r="C25" s="141" t="s">
        <v>27</v>
      </c>
      <c r="D25" s="141"/>
      <c r="E25" s="141"/>
      <c r="F25" s="141"/>
      <c r="G25" s="141"/>
    </row>
    <row r="26" spans="2:7" ht="33" customHeight="1">
      <c r="B26" s="127">
        <v>5</v>
      </c>
      <c r="C26" s="141" t="s">
        <v>28</v>
      </c>
      <c r="D26" s="141"/>
      <c r="E26" s="141"/>
      <c r="F26" s="141"/>
      <c r="G26" s="141"/>
    </row>
    <row r="27" spans="2:7" ht="30" customHeight="1">
      <c r="B27" s="127">
        <v>6</v>
      </c>
      <c r="C27" s="141" t="s">
        <v>50</v>
      </c>
      <c r="D27" s="141"/>
      <c r="E27" s="141"/>
      <c r="F27" s="141"/>
      <c r="G27" s="141"/>
    </row>
    <row r="28" spans="2:7" ht="31.5" customHeight="1">
      <c r="B28" s="127">
        <v>7</v>
      </c>
      <c r="C28" s="140" t="s">
        <v>49</v>
      </c>
      <c r="D28" s="140"/>
      <c r="E28" s="140"/>
      <c r="F28" s="140"/>
      <c r="G28" s="140"/>
    </row>
    <row r="29" spans="2:7" ht="20.25" customHeight="1">
      <c r="B29" s="127">
        <v>8</v>
      </c>
      <c r="C29" s="140" t="s">
        <v>29</v>
      </c>
      <c r="D29" s="140"/>
      <c r="E29" s="140"/>
      <c r="F29" s="140"/>
      <c r="G29" s="140"/>
    </row>
    <row r="30" spans="2:7">
      <c r="B30" s="127"/>
      <c r="C30" s="141" t="s">
        <v>51</v>
      </c>
      <c r="D30" s="141"/>
      <c r="E30" s="141"/>
      <c r="F30" s="141"/>
      <c r="G30" s="141"/>
    </row>
    <row r="31" spans="2:7" ht="30.75" customHeight="1">
      <c r="B31" s="127"/>
      <c r="C31" s="141" t="s">
        <v>30</v>
      </c>
      <c r="D31" s="141"/>
      <c r="E31" s="141"/>
      <c r="F31" s="141"/>
      <c r="G31" s="141"/>
    </row>
    <row r="32" spans="2:7" ht="32.25" customHeight="1">
      <c r="B32" s="127"/>
      <c r="C32" s="141" t="s">
        <v>31</v>
      </c>
      <c r="D32" s="141"/>
      <c r="E32" s="141"/>
      <c r="F32" s="141"/>
      <c r="G32" s="141"/>
    </row>
    <row r="33" spans="2:7" ht="28.5" customHeight="1">
      <c r="B33" s="127"/>
      <c r="C33" s="141" t="s">
        <v>32</v>
      </c>
      <c r="D33" s="141"/>
      <c r="E33" s="141"/>
      <c r="F33" s="141"/>
      <c r="G33" s="141"/>
    </row>
    <row r="34" spans="2:7" ht="29.25" customHeight="1">
      <c r="B34" s="127"/>
      <c r="C34" s="141" t="s">
        <v>33</v>
      </c>
      <c r="D34" s="141"/>
      <c r="E34" s="141"/>
      <c r="F34" s="141"/>
      <c r="G34" s="141"/>
    </row>
    <row r="35" spans="2:7" ht="36" customHeight="1">
      <c r="B35" s="127"/>
      <c r="C35" s="141" t="s">
        <v>34</v>
      </c>
      <c r="D35" s="141"/>
      <c r="E35" s="141"/>
      <c r="F35" s="141"/>
      <c r="G35" s="141"/>
    </row>
    <row r="36" spans="2:7" ht="33" customHeight="1">
      <c r="B36" s="127"/>
      <c r="C36" s="141" t="s">
        <v>35</v>
      </c>
      <c r="D36" s="141"/>
      <c r="E36" s="141"/>
      <c r="F36" s="141"/>
      <c r="G36" s="141"/>
    </row>
    <row r="37" spans="2:7" ht="28.5" customHeight="1">
      <c r="B37" s="127"/>
      <c r="C37" s="141" t="s">
        <v>36</v>
      </c>
      <c r="D37" s="141"/>
      <c r="E37" s="141"/>
      <c r="F37" s="141"/>
      <c r="G37" s="141"/>
    </row>
    <row r="38" spans="2:7" ht="29.25" customHeight="1">
      <c r="B38" s="127"/>
      <c r="C38" s="141" t="s">
        <v>37</v>
      </c>
      <c r="D38" s="141"/>
      <c r="E38" s="141"/>
      <c r="F38" s="141"/>
      <c r="G38" s="141"/>
    </row>
    <row r="39" spans="2:7">
      <c r="B39" s="127"/>
      <c r="C39" s="141" t="s">
        <v>38</v>
      </c>
      <c r="D39" s="141"/>
      <c r="E39" s="141"/>
      <c r="F39" s="141"/>
      <c r="G39" s="141"/>
    </row>
    <row r="40" spans="2:7">
      <c r="B40" s="127"/>
      <c r="C40" s="141" t="s">
        <v>39</v>
      </c>
      <c r="D40" s="141"/>
      <c r="E40" s="141"/>
      <c r="F40" s="141"/>
      <c r="G40" s="141"/>
    </row>
    <row r="41" spans="2:7">
      <c r="B41" s="127"/>
      <c r="C41" s="141" t="s">
        <v>40</v>
      </c>
      <c r="D41" s="141"/>
      <c r="E41" s="141"/>
      <c r="F41" s="141"/>
      <c r="G41" s="141"/>
    </row>
    <row r="42" spans="2:7" s="133" customFormat="1">
      <c r="B42" s="134"/>
      <c r="C42" s="142" t="s">
        <v>94</v>
      </c>
      <c r="D42" s="142"/>
      <c r="E42" s="142"/>
      <c r="F42" s="142"/>
      <c r="G42" s="142"/>
    </row>
    <row r="43" spans="2:7" s="133" customFormat="1" ht="35.25" customHeight="1">
      <c r="B43" s="134"/>
      <c r="C43" s="142" t="s">
        <v>96</v>
      </c>
      <c r="D43" s="142"/>
      <c r="E43" s="142"/>
      <c r="F43" s="142"/>
      <c r="G43" s="142"/>
    </row>
    <row r="44" spans="2:7" s="133" customFormat="1" ht="25.5" customHeight="1">
      <c r="B44" s="134"/>
      <c r="C44" s="142" t="s">
        <v>97</v>
      </c>
      <c r="D44" s="142"/>
      <c r="E44" s="142"/>
      <c r="F44" s="142"/>
      <c r="G44" s="142"/>
    </row>
    <row r="45" spans="2:7" s="133" customFormat="1" ht="30.75" customHeight="1">
      <c r="B45" s="134">
        <v>9</v>
      </c>
      <c r="C45" s="142" t="s">
        <v>95</v>
      </c>
      <c r="D45" s="142"/>
      <c r="E45" s="142"/>
      <c r="F45" s="142"/>
      <c r="G45" s="142"/>
    </row>
    <row r="46" spans="2:7">
      <c r="B46" s="127">
        <v>10</v>
      </c>
      <c r="C46" s="141" t="s">
        <v>41</v>
      </c>
      <c r="D46" s="141"/>
      <c r="E46" s="141"/>
      <c r="F46" s="141"/>
      <c r="G46" s="141"/>
    </row>
    <row r="47" spans="2:7">
      <c r="B47" s="127">
        <v>11</v>
      </c>
      <c r="C47" s="141" t="s">
        <v>52</v>
      </c>
      <c r="D47" s="141"/>
      <c r="E47" s="141"/>
      <c r="F47" s="141"/>
      <c r="G47" s="141"/>
    </row>
    <row r="48" spans="2:7">
      <c r="B48" s="127">
        <v>12</v>
      </c>
      <c r="C48" s="141" t="s">
        <v>53</v>
      </c>
      <c r="D48" s="141"/>
      <c r="E48" s="141"/>
      <c r="F48" s="141"/>
      <c r="G48" s="141"/>
    </row>
    <row r="49" spans="2:7" ht="42" customHeight="1">
      <c r="B49" s="127">
        <v>13</v>
      </c>
      <c r="C49" s="141" t="s">
        <v>64</v>
      </c>
      <c r="D49" s="141"/>
      <c r="E49" s="141"/>
      <c r="F49" s="141"/>
      <c r="G49" s="141"/>
    </row>
  </sheetData>
  <mergeCells count="28">
    <mergeCell ref="C49:G49"/>
    <mergeCell ref="C47:G47"/>
    <mergeCell ref="C48:G48"/>
    <mergeCell ref="C39:G39"/>
    <mergeCell ref="C40:G40"/>
    <mergeCell ref="C41:G41"/>
    <mergeCell ref="C46:G46"/>
    <mergeCell ref="C42:G42"/>
    <mergeCell ref="C45:G45"/>
    <mergeCell ref="C43:G43"/>
    <mergeCell ref="C44:G44"/>
    <mergeCell ref="C38:G38"/>
    <mergeCell ref="C30:G30"/>
    <mergeCell ref="C31:G31"/>
    <mergeCell ref="C32:G32"/>
    <mergeCell ref="C33:G33"/>
    <mergeCell ref="C35:G35"/>
    <mergeCell ref="C36:G36"/>
    <mergeCell ref="C37:G37"/>
    <mergeCell ref="C34:G34"/>
    <mergeCell ref="C29:G29"/>
    <mergeCell ref="C22:G22"/>
    <mergeCell ref="C23:G23"/>
    <mergeCell ref="C24:G24"/>
    <mergeCell ref="C25:G25"/>
    <mergeCell ref="C26:G26"/>
    <mergeCell ref="C27:G27"/>
    <mergeCell ref="C28:G2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&amp;C&amp;"-,Ležeče"BREZOVICA - GRAČIŠČE 1. IN 2. ETAPA&amp;R&amp;"-,Ležeče"RAZPIS 2021</oddHeader>
    <oddFooter>Stran &amp;P od &amp;N</oddFooter>
  </headerFooter>
  <rowBreaks count="1" manualBreakCount="1">
    <brk id="19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40"/>
  <sheetViews>
    <sheetView view="pageBreakPreview" zoomScale="85" zoomScaleNormal="100" zoomScaleSheetLayoutView="85" workbookViewId="0">
      <selection activeCell="G22" sqref="G22"/>
    </sheetView>
  </sheetViews>
  <sheetFormatPr defaultColWidth="9.140625" defaultRowHeight="15.75"/>
  <cols>
    <col min="1" max="1" width="9.140625" style="49"/>
    <col min="2" max="3" width="10.7109375" style="51" customWidth="1"/>
    <col min="4" max="4" width="47.7109375" style="113" customWidth="1"/>
    <col min="5" max="5" width="14.7109375" style="46" customWidth="1"/>
    <col min="6" max="6" width="12.7109375" style="46" customWidth="1"/>
    <col min="7" max="7" width="15.7109375" style="1" customWidth="1"/>
    <col min="8" max="8" width="15.7109375" style="47" customWidth="1"/>
    <col min="9" max="9" width="11.5703125" style="48" bestFit="1" customWidth="1"/>
    <col min="10" max="10" width="10.140625" style="49" bestFit="1" customWidth="1"/>
    <col min="11" max="12" width="9.140625" style="49"/>
    <col min="13" max="13" width="9.140625" style="49" customWidth="1"/>
    <col min="14" max="16384" width="9.140625" style="49"/>
  </cols>
  <sheetData>
    <row r="1" spans="2:10">
      <c r="B1" s="44" t="s">
        <v>43</v>
      </c>
      <c r="C1" s="45" t="str">
        <f ca="1">MID(CELL("filename",A1),FIND("]",CELL("filename",A1))+1,255)</f>
        <v>OD KM 0+900 DO KM 1+920</v>
      </c>
    </row>
    <row r="3" spans="2:10">
      <c r="B3" s="50" t="s">
        <v>13</v>
      </c>
    </row>
    <row r="4" spans="2:10">
      <c r="B4" s="52" t="str">
        <f ca="1">"REKAPITULACIJA "&amp;C1</f>
        <v>REKAPITULACIJA OD KM 0+900 DO KM 1+920</v>
      </c>
      <c r="C4" s="53"/>
      <c r="D4" s="53"/>
      <c r="E4" s="54"/>
      <c r="F4" s="54"/>
      <c r="G4" s="2"/>
      <c r="H4" s="55"/>
      <c r="I4" s="56"/>
    </row>
    <row r="5" spans="2:10">
      <c r="B5" s="57"/>
      <c r="C5" s="58"/>
      <c r="D5" s="59"/>
      <c r="H5" s="60"/>
      <c r="I5" s="61"/>
      <c r="J5" s="62"/>
    </row>
    <row r="6" spans="2:10">
      <c r="B6" s="63" t="s">
        <v>44</v>
      </c>
      <c r="D6" s="64" t="str">
        <f>VLOOKUP(B6,$B$20:$H$9892,2,FALSE)</f>
        <v>PREDDELA</v>
      </c>
      <c r="E6" s="65"/>
      <c r="F6" s="47"/>
      <c r="H6" s="66">
        <f>VLOOKUP($D6&amp;" SKUPAJ:",$G$20:H$9956,2,FALSE)</f>
        <v>0</v>
      </c>
      <c r="I6" s="67"/>
      <c r="J6" s="68"/>
    </row>
    <row r="7" spans="2:10">
      <c r="B7" s="63"/>
      <c r="D7" s="64"/>
      <c r="E7" s="65"/>
      <c r="F7" s="47"/>
      <c r="H7" s="66"/>
      <c r="I7" s="69"/>
      <c r="J7" s="70"/>
    </row>
    <row r="8" spans="2:10">
      <c r="B8" s="63" t="s">
        <v>45</v>
      </c>
      <c r="D8" s="64" t="str">
        <f>VLOOKUP(B8,$B$20:$H$9892,2,FALSE)</f>
        <v>ZEMELJSKA DELA</v>
      </c>
      <c r="E8" s="65"/>
      <c r="F8" s="47"/>
      <c r="H8" s="66">
        <f>VLOOKUP($D8&amp;" SKUPAJ:",$G$20:H$9956,2,FALSE)</f>
        <v>0</v>
      </c>
      <c r="I8" s="71"/>
      <c r="J8" s="72"/>
    </row>
    <row r="9" spans="2:10">
      <c r="B9" s="63"/>
      <c r="D9" s="64"/>
      <c r="E9" s="65"/>
      <c r="F9" s="47"/>
      <c r="H9" s="66"/>
      <c r="I9" s="56"/>
    </row>
    <row r="10" spans="2:10">
      <c r="B10" s="63" t="s">
        <v>42</v>
      </c>
      <c r="D10" s="64" t="str">
        <f>VLOOKUP(B10,$B$20:$H$9892,2,FALSE)</f>
        <v>VOZIŠČNA KONSTRUKCIJA</v>
      </c>
      <c r="E10" s="65"/>
      <c r="F10" s="47"/>
      <c r="H10" s="66">
        <f>VLOOKUP($D10&amp;" SKUPAJ:",$G$20:H$9956,2,FALSE)</f>
        <v>0</v>
      </c>
    </row>
    <row r="11" spans="2:10">
      <c r="B11" s="63"/>
      <c r="D11" s="64"/>
      <c r="E11" s="65"/>
      <c r="F11" s="47"/>
      <c r="H11" s="66"/>
    </row>
    <row r="12" spans="2:10">
      <c r="B12" s="63" t="s">
        <v>46</v>
      </c>
      <c r="D12" s="64" t="str">
        <f>VLOOKUP(B12,$B$20:$H$9892,2,FALSE)</f>
        <v>ODVODNJAVANJE</v>
      </c>
      <c r="E12" s="65"/>
      <c r="F12" s="47"/>
      <c r="H12" s="66">
        <f>VLOOKUP($D12&amp;" SKUPAJ:",$G$20:H$9956,2,FALSE)</f>
        <v>0</v>
      </c>
    </row>
    <row r="13" spans="2:10">
      <c r="B13" s="63"/>
      <c r="D13" s="64"/>
      <c r="E13" s="65"/>
      <c r="F13" s="47"/>
      <c r="H13" s="66"/>
    </row>
    <row r="14" spans="2:10">
      <c r="B14" s="63" t="s">
        <v>54</v>
      </c>
      <c r="D14" s="64" t="str">
        <f>VLOOKUP(B14,$B$20:$H$9892,2,FALSE)</f>
        <v>OPREMA CEST</v>
      </c>
      <c r="E14" s="65"/>
      <c r="F14" s="47"/>
      <c r="H14" s="66">
        <f>VLOOKUP($D14&amp;" SKUPAJ:",$G$20:H$9956,2,FALSE)</f>
        <v>0</v>
      </c>
    </row>
    <row r="15" spans="2:10">
      <c r="B15" s="63"/>
      <c r="D15" s="64"/>
      <c r="E15" s="65"/>
      <c r="F15" s="47"/>
      <c r="H15" s="66"/>
    </row>
    <row r="16" spans="2:10">
      <c r="B16" s="63" t="s">
        <v>55</v>
      </c>
      <c r="D16" s="64" t="str">
        <f>VLOOKUP(B16,$B$20:$H$9892,2,FALSE)</f>
        <v>TUJE STORITVE</v>
      </c>
      <c r="E16" s="65"/>
      <c r="F16" s="47"/>
      <c r="H16" s="66">
        <f>VLOOKUP($D16&amp;" SKUPAJ:",$G$20:H$9956,2,FALSE)</f>
        <v>0</v>
      </c>
    </row>
    <row r="17" spans="2:11" s="48" customFormat="1" ht="16.5" thickBot="1">
      <c r="B17" s="73"/>
      <c r="C17" s="74"/>
      <c r="D17" s="75"/>
      <c r="E17" s="76"/>
      <c r="F17" s="77"/>
      <c r="G17" s="3"/>
      <c r="H17" s="78"/>
    </row>
    <row r="18" spans="2:11" s="48" customFormat="1" ht="16.5" thickTop="1">
      <c r="B18" s="79"/>
      <c r="C18" s="80"/>
      <c r="D18" s="81"/>
      <c r="E18" s="82"/>
      <c r="F18" s="83"/>
      <c r="G18" s="4" t="str">
        <f ca="1">"SKUPAJ "&amp;C1&amp;" (BREZ DDV):"</f>
        <v>SKUPAJ OD KM 0+900 DO KM 1+920 (BREZ DDV):</v>
      </c>
      <c r="H18" s="84">
        <f>SUM(H6:H16)</f>
        <v>0</v>
      </c>
    </row>
    <row r="20" spans="2:11" s="48" customFormat="1" ht="16.5" thickBot="1">
      <c r="B20" s="85" t="s">
        <v>0</v>
      </c>
      <c r="C20" s="86" t="s">
        <v>1</v>
      </c>
      <c r="D20" s="87" t="s">
        <v>2</v>
      </c>
      <c r="E20" s="88" t="s">
        <v>3</v>
      </c>
      <c r="F20" s="88" t="s">
        <v>4</v>
      </c>
      <c r="G20" s="5" t="s">
        <v>5</v>
      </c>
      <c r="H20" s="88" t="s">
        <v>6</v>
      </c>
    </row>
    <row r="22" spans="2:11">
      <c r="B22" s="144"/>
      <c r="C22" s="144"/>
      <c r="D22" s="144"/>
      <c r="E22" s="144"/>
      <c r="F22" s="144"/>
      <c r="G22" s="41"/>
      <c r="H22" s="89"/>
    </row>
    <row r="24" spans="2:11" s="48" customFormat="1">
      <c r="B24" s="90" t="s">
        <v>44</v>
      </c>
      <c r="C24" s="145" t="s">
        <v>57</v>
      </c>
      <c r="D24" s="145"/>
      <c r="E24" s="91"/>
      <c r="F24" s="92"/>
      <c r="G24" s="6"/>
      <c r="H24" s="93"/>
    </row>
    <row r="25" spans="2:11" s="48" customFormat="1">
      <c r="B25" s="94"/>
      <c r="C25" s="143"/>
      <c r="D25" s="143"/>
      <c r="E25" s="143"/>
      <c r="F25" s="143"/>
      <c r="G25" s="7"/>
      <c r="H25" s="95"/>
    </row>
    <row r="26" spans="2:11" s="48" customFormat="1" ht="31.5">
      <c r="B26" s="96">
        <f>+COUNT($B$25:B25)+1</f>
        <v>1</v>
      </c>
      <c r="C26" s="97" t="s">
        <v>102</v>
      </c>
      <c r="D26" s="98" t="s">
        <v>103</v>
      </c>
      <c r="E26" s="55" t="s">
        <v>92</v>
      </c>
      <c r="F26" s="55">
        <v>1.02</v>
      </c>
      <c r="G26" s="9"/>
      <c r="H26" s="95">
        <f>+$F26*G26</f>
        <v>0</v>
      </c>
      <c r="K26" s="46"/>
    </row>
    <row r="27" spans="2:11" s="48" customFormat="1" ht="31.5">
      <c r="B27" s="96">
        <f>+COUNT($B$25:B26)+1</f>
        <v>2</v>
      </c>
      <c r="C27" s="97" t="s">
        <v>104</v>
      </c>
      <c r="D27" s="98" t="s">
        <v>105</v>
      </c>
      <c r="E27" s="55" t="s">
        <v>90</v>
      </c>
      <c r="F27" s="55">
        <v>52</v>
      </c>
      <c r="G27" s="9"/>
      <c r="H27" s="95">
        <f t="shared" ref="H27:H42" si="0">+$F27*G27</f>
        <v>0</v>
      </c>
      <c r="K27" s="46"/>
    </row>
    <row r="28" spans="2:11" s="48" customFormat="1" ht="47.25">
      <c r="B28" s="96">
        <f>+COUNT($B$25:B27)+1</f>
        <v>3</v>
      </c>
      <c r="C28" s="97" t="s">
        <v>106</v>
      </c>
      <c r="D28" s="98" t="s">
        <v>107</v>
      </c>
      <c r="E28" s="55" t="s">
        <v>93</v>
      </c>
      <c r="F28" s="55">
        <v>770</v>
      </c>
      <c r="G28" s="9"/>
      <c r="H28" s="95">
        <f t="shared" ref="H28:H38" si="1">+$F28*G28</f>
        <v>0</v>
      </c>
      <c r="K28" s="46"/>
    </row>
    <row r="29" spans="2:11" s="48" customFormat="1" ht="31.5">
      <c r="B29" s="96">
        <f>+COUNT($B$25:B28)+1</f>
        <v>4</v>
      </c>
      <c r="C29" s="97" t="s">
        <v>108</v>
      </c>
      <c r="D29" s="98" t="s">
        <v>109</v>
      </c>
      <c r="E29" s="55" t="s">
        <v>83</v>
      </c>
      <c r="F29" s="55">
        <v>1600</v>
      </c>
      <c r="G29" s="9"/>
      <c r="H29" s="95">
        <f t="shared" si="1"/>
        <v>0</v>
      </c>
      <c r="K29" s="46"/>
    </row>
    <row r="30" spans="2:11" s="48" customFormat="1" ht="31.5">
      <c r="B30" s="96">
        <f>+COUNT($B$25:B29)+1</f>
        <v>5</v>
      </c>
      <c r="C30" s="97" t="s">
        <v>110</v>
      </c>
      <c r="D30" s="98" t="s">
        <v>111</v>
      </c>
      <c r="E30" s="55" t="s">
        <v>90</v>
      </c>
      <c r="F30" s="55">
        <v>35</v>
      </c>
      <c r="G30" s="9"/>
      <c r="H30" s="95">
        <f t="shared" si="1"/>
        <v>0</v>
      </c>
      <c r="K30" s="46"/>
    </row>
    <row r="31" spans="2:11" s="48" customFormat="1" ht="31.5">
      <c r="B31" s="96">
        <f>+COUNT($B$25:B30)+1</f>
        <v>6</v>
      </c>
      <c r="C31" s="97" t="s">
        <v>112</v>
      </c>
      <c r="D31" s="98" t="s">
        <v>113</v>
      </c>
      <c r="E31" s="55" t="s">
        <v>90</v>
      </c>
      <c r="F31" s="55">
        <v>2</v>
      </c>
      <c r="G31" s="9"/>
      <c r="H31" s="95">
        <f t="shared" si="1"/>
        <v>0</v>
      </c>
      <c r="K31" s="46"/>
    </row>
    <row r="32" spans="2:11" s="48" customFormat="1" ht="31.5">
      <c r="B32" s="96">
        <f>+COUNT($B$25:B31)+1</f>
        <v>7</v>
      </c>
      <c r="C32" s="97" t="s">
        <v>114</v>
      </c>
      <c r="D32" s="98" t="s">
        <v>115</v>
      </c>
      <c r="E32" s="55" t="s">
        <v>90</v>
      </c>
      <c r="F32" s="55">
        <v>35</v>
      </c>
      <c r="G32" s="9"/>
      <c r="H32" s="95">
        <f t="shared" si="1"/>
        <v>0</v>
      </c>
      <c r="K32" s="46"/>
    </row>
    <row r="33" spans="2:11" s="48" customFormat="1" ht="31.5">
      <c r="B33" s="96">
        <f>+COUNT($B$25:B32)+1</f>
        <v>8</v>
      </c>
      <c r="C33" s="97" t="s">
        <v>116</v>
      </c>
      <c r="D33" s="98" t="s">
        <v>117</v>
      </c>
      <c r="E33" s="55" t="s">
        <v>90</v>
      </c>
      <c r="F33" s="55">
        <v>2</v>
      </c>
      <c r="G33" s="9"/>
      <c r="H33" s="95">
        <f t="shared" si="1"/>
        <v>0</v>
      </c>
      <c r="K33" s="46"/>
    </row>
    <row r="34" spans="2:11" s="48" customFormat="1">
      <c r="B34" s="96">
        <f>+COUNT($B$25:B33)+1</f>
        <v>9</v>
      </c>
      <c r="C34" s="97" t="s">
        <v>118</v>
      </c>
      <c r="D34" s="98" t="s">
        <v>119</v>
      </c>
      <c r="E34" s="55" t="s">
        <v>120</v>
      </c>
      <c r="F34" s="55">
        <v>8</v>
      </c>
      <c r="G34" s="9"/>
      <c r="H34" s="95">
        <f t="shared" si="1"/>
        <v>0</v>
      </c>
      <c r="K34" s="46"/>
    </row>
    <row r="35" spans="2:11" s="48" customFormat="1" ht="31.5">
      <c r="B35" s="96">
        <f>+COUNT($B$25:B34)+1</f>
        <v>10</v>
      </c>
      <c r="C35" s="97" t="s">
        <v>121</v>
      </c>
      <c r="D35" s="98" t="s">
        <v>122</v>
      </c>
      <c r="E35" s="55" t="s">
        <v>90</v>
      </c>
      <c r="F35" s="55">
        <v>8</v>
      </c>
      <c r="G35" s="9"/>
      <c r="H35" s="95">
        <f t="shared" si="1"/>
        <v>0</v>
      </c>
      <c r="K35" s="46"/>
    </row>
    <row r="36" spans="2:11" s="48" customFormat="1">
      <c r="B36" s="96">
        <f>+COUNT($B$25:B35)+1</f>
        <v>11</v>
      </c>
      <c r="C36" s="97" t="s">
        <v>123</v>
      </c>
      <c r="D36" s="98" t="s">
        <v>124</v>
      </c>
      <c r="E36" s="55" t="s">
        <v>90</v>
      </c>
      <c r="F36" s="55">
        <v>5</v>
      </c>
      <c r="G36" s="9"/>
      <c r="H36" s="95">
        <f t="shared" si="1"/>
        <v>0</v>
      </c>
      <c r="K36" s="46"/>
    </row>
    <row r="37" spans="2:11" s="48" customFormat="1" ht="31.5">
      <c r="B37" s="96">
        <f>+COUNT($B$25:B36)+1</f>
        <v>12</v>
      </c>
      <c r="C37" s="97" t="s">
        <v>125</v>
      </c>
      <c r="D37" s="98" t="s">
        <v>126</v>
      </c>
      <c r="E37" s="55" t="s">
        <v>83</v>
      </c>
      <c r="F37" s="55">
        <v>50</v>
      </c>
      <c r="G37" s="9"/>
      <c r="H37" s="95">
        <f t="shared" si="1"/>
        <v>0</v>
      </c>
      <c r="K37" s="46"/>
    </row>
    <row r="38" spans="2:11" s="48" customFormat="1" ht="31.5">
      <c r="B38" s="96">
        <f>+COUNT($B$25:B37)+1</f>
        <v>13</v>
      </c>
      <c r="C38" s="97" t="s">
        <v>127</v>
      </c>
      <c r="D38" s="98" t="s">
        <v>128</v>
      </c>
      <c r="E38" s="55" t="s">
        <v>83</v>
      </c>
      <c r="F38" s="55">
        <v>4709</v>
      </c>
      <c r="G38" s="9"/>
      <c r="H38" s="95">
        <f t="shared" si="1"/>
        <v>0</v>
      </c>
      <c r="K38" s="46"/>
    </row>
    <row r="39" spans="2:11" s="48" customFormat="1" ht="31.5">
      <c r="B39" s="96">
        <f>+COUNT($B$25:B38)+1</f>
        <v>14</v>
      </c>
      <c r="C39" s="97" t="s">
        <v>129</v>
      </c>
      <c r="D39" s="98" t="s">
        <v>130</v>
      </c>
      <c r="E39" s="55" t="s">
        <v>93</v>
      </c>
      <c r="F39" s="55">
        <v>18</v>
      </c>
      <c r="G39" s="9"/>
      <c r="H39" s="95">
        <f t="shared" si="0"/>
        <v>0</v>
      </c>
      <c r="K39" s="46"/>
    </row>
    <row r="40" spans="2:11" s="48" customFormat="1" ht="31.5">
      <c r="B40" s="96">
        <f>+COUNT($B$25:B39)+1</f>
        <v>15</v>
      </c>
      <c r="C40" s="97" t="s">
        <v>131</v>
      </c>
      <c r="D40" s="98" t="s">
        <v>132</v>
      </c>
      <c r="E40" s="55" t="s">
        <v>93</v>
      </c>
      <c r="F40" s="55">
        <v>1</v>
      </c>
      <c r="G40" s="9"/>
      <c r="H40" s="95">
        <f t="shared" si="0"/>
        <v>0</v>
      </c>
      <c r="K40" s="46"/>
    </row>
    <row r="41" spans="2:11" s="48" customFormat="1" ht="31.5">
      <c r="B41" s="96">
        <f>+COUNT($B$25:B40)+1</f>
        <v>16</v>
      </c>
      <c r="C41" s="97" t="s">
        <v>133</v>
      </c>
      <c r="D41" s="98" t="s">
        <v>134</v>
      </c>
      <c r="E41" s="55" t="s">
        <v>90</v>
      </c>
      <c r="F41" s="55">
        <v>4</v>
      </c>
      <c r="G41" s="9"/>
      <c r="H41" s="95">
        <f t="shared" si="0"/>
        <v>0</v>
      </c>
      <c r="K41" s="46"/>
    </row>
    <row r="42" spans="2:11" s="48" customFormat="1" ht="31.5">
      <c r="B42" s="96">
        <f>+COUNT($B$25:B41)+1</f>
        <v>17</v>
      </c>
      <c r="C42" s="97" t="s">
        <v>135</v>
      </c>
      <c r="D42" s="98" t="s">
        <v>79</v>
      </c>
      <c r="E42" s="55" t="s">
        <v>82</v>
      </c>
      <c r="F42" s="55">
        <v>160</v>
      </c>
      <c r="G42" s="9"/>
      <c r="H42" s="95">
        <f t="shared" si="0"/>
        <v>0</v>
      </c>
      <c r="K42" s="46"/>
    </row>
    <row r="43" spans="2:11" s="48" customFormat="1" ht="15.75" customHeight="1">
      <c r="B43" s="99"/>
      <c r="C43" s="100"/>
      <c r="D43" s="101"/>
      <c r="E43" s="102"/>
      <c r="F43" s="103"/>
      <c r="G43" s="40"/>
      <c r="H43" s="104"/>
    </row>
    <row r="44" spans="2:11" s="48" customFormat="1" ht="16.5" thickBot="1">
      <c r="B44" s="105"/>
      <c r="C44" s="106"/>
      <c r="D44" s="106"/>
      <c r="E44" s="107"/>
      <c r="F44" s="107"/>
      <c r="G44" s="8" t="str">
        <f>C24&amp;" SKUPAJ:"</f>
        <v>PREDDELA SKUPAJ:</v>
      </c>
      <c r="H44" s="108">
        <f>SUM(H$26:H$42)</f>
        <v>0</v>
      </c>
    </row>
    <row r="45" spans="2:11" s="48" customFormat="1">
      <c r="B45" s="99"/>
      <c r="C45" s="100"/>
      <c r="D45" s="101"/>
      <c r="E45" s="102"/>
      <c r="F45" s="103"/>
      <c r="G45" s="40"/>
      <c r="H45" s="104"/>
    </row>
    <row r="46" spans="2:11" s="48" customFormat="1">
      <c r="B46" s="90" t="s">
        <v>45</v>
      </c>
      <c r="C46" s="145" t="s">
        <v>59</v>
      </c>
      <c r="D46" s="145"/>
      <c r="E46" s="91"/>
      <c r="F46" s="92"/>
      <c r="G46" s="6"/>
      <c r="H46" s="93"/>
    </row>
    <row r="47" spans="2:11" s="48" customFormat="1">
      <c r="B47" s="94"/>
      <c r="C47" s="143"/>
      <c r="D47" s="143"/>
      <c r="E47" s="143"/>
      <c r="F47" s="143"/>
      <c r="G47" s="7"/>
      <c r="H47" s="95"/>
    </row>
    <row r="48" spans="2:11" s="48" customFormat="1" ht="31.5">
      <c r="B48" s="96">
        <f>+COUNT($B$47:B47)+1</f>
        <v>1</v>
      </c>
      <c r="C48" s="97" t="s">
        <v>137</v>
      </c>
      <c r="D48" s="98" t="s">
        <v>138</v>
      </c>
      <c r="E48" s="55" t="s">
        <v>82</v>
      </c>
      <c r="F48" s="55">
        <v>1278</v>
      </c>
      <c r="G48" s="9"/>
      <c r="H48" s="95">
        <f t="shared" ref="H48" si="2">+$F48*G48</f>
        <v>0</v>
      </c>
    </row>
    <row r="49" spans="2:8" s="48" customFormat="1" ht="31.5">
      <c r="B49" s="96">
        <f>+COUNT($B$47:B48)+1</f>
        <v>2</v>
      </c>
      <c r="C49" s="97" t="s">
        <v>139</v>
      </c>
      <c r="D49" s="98" t="s">
        <v>140</v>
      </c>
      <c r="E49" s="55" t="s">
        <v>82</v>
      </c>
      <c r="F49" s="55">
        <v>5737</v>
      </c>
      <c r="G49" s="9"/>
      <c r="H49" s="95">
        <f t="shared" ref="H49:H73" si="3">+$F49*G49</f>
        <v>0</v>
      </c>
    </row>
    <row r="50" spans="2:8" s="48" customFormat="1" ht="31.5">
      <c r="B50" s="96">
        <f>+COUNT($B$47:B49)+1</f>
        <v>3</v>
      </c>
      <c r="C50" s="97" t="s">
        <v>141</v>
      </c>
      <c r="D50" s="98" t="s">
        <v>142</v>
      </c>
      <c r="E50" s="55" t="s">
        <v>82</v>
      </c>
      <c r="F50" s="55">
        <v>1276</v>
      </c>
      <c r="G50" s="9"/>
      <c r="H50" s="95">
        <f t="shared" si="3"/>
        <v>0</v>
      </c>
    </row>
    <row r="51" spans="2:8" s="48" customFormat="1" ht="31.5">
      <c r="B51" s="96">
        <f>+COUNT($B$47:B50)+1</f>
        <v>4</v>
      </c>
      <c r="C51" s="97" t="s">
        <v>143</v>
      </c>
      <c r="D51" s="98" t="s">
        <v>144</v>
      </c>
      <c r="E51" s="55" t="s">
        <v>82</v>
      </c>
      <c r="F51" s="55">
        <v>319</v>
      </c>
      <c r="G51" s="9"/>
      <c r="H51" s="95">
        <f t="shared" si="3"/>
        <v>0</v>
      </c>
    </row>
    <row r="52" spans="2:8" s="48" customFormat="1" ht="63">
      <c r="B52" s="96">
        <f>+COUNT($B$47:B51)+1</f>
        <v>5</v>
      </c>
      <c r="C52" s="97" t="s">
        <v>145</v>
      </c>
      <c r="D52" s="98" t="s">
        <v>146</v>
      </c>
      <c r="E52" s="55" t="s">
        <v>82</v>
      </c>
      <c r="F52" s="55">
        <v>12</v>
      </c>
      <c r="G52" s="9"/>
      <c r="H52" s="95">
        <f t="shared" si="3"/>
        <v>0</v>
      </c>
    </row>
    <row r="53" spans="2:8" s="48" customFormat="1" ht="63">
      <c r="B53" s="96">
        <f>+COUNT($B$47:B52)+1</f>
        <v>6</v>
      </c>
      <c r="C53" s="97" t="s">
        <v>147</v>
      </c>
      <c r="D53" s="98" t="s">
        <v>148</v>
      </c>
      <c r="E53" s="55" t="s">
        <v>82</v>
      </c>
      <c r="F53" s="55">
        <v>71</v>
      </c>
      <c r="G53" s="9"/>
      <c r="H53" s="95">
        <f t="shared" si="3"/>
        <v>0</v>
      </c>
    </row>
    <row r="54" spans="2:8" s="48" customFormat="1" ht="47.25">
      <c r="B54" s="96">
        <f>+COUNT($B$47:B53)+1</f>
        <v>7</v>
      </c>
      <c r="C54" s="97" t="s">
        <v>149</v>
      </c>
      <c r="D54" s="98" t="s">
        <v>150</v>
      </c>
      <c r="E54" s="55" t="s">
        <v>82</v>
      </c>
      <c r="F54" s="55">
        <v>71</v>
      </c>
      <c r="G54" s="9"/>
      <c r="H54" s="95">
        <f t="shared" si="3"/>
        <v>0</v>
      </c>
    </row>
    <row r="55" spans="2:8" s="48" customFormat="1" ht="63">
      <c r="B55" s="96">
        <f>+COUNT($B$47:B54)+1</f>
        <v>8</v>
      </c>
      <c r="C55" s="97" t="s">
        <v>151</v>
      </c>
      <c r="D55" s="98" t="s">
        <v>152</v>
      </c>
      <c r="E55" s="55" t="s">
        <v>82</v>
      </c>
      <c r="F55" s="55">
        <v>621</v>
      </c>
      <c r="G55" s="9"/>
      <c r="H55" s="95">
        <f t="shared" si="3"/>
        <v>0</v>
      </c>
    </row>
    <row r="56" spans="2:8" s="48" customFormat="1" ht="31.5">
      <c r="B56" s="96">
        <f>+COUNT($B$47:B55)+1</f>
        <v>9</v>
      </c>
      <c r="C56" s="97" t="s">
        <v>153</v>
      </c>
      <c r="D56" s="98" t="s">
        <v>154</v>
      </c>
      <c r="E56" s="55" t="s">
        <v>82</v>
      </c>
      <c r="F56" s="55">
        <v>446</v>
      </c>
      <c r="G56" s="9"/>
      <c r="H56" s="95">
        <f t="shared" si="3"/>
        <v>0</v>
      </c>
    </row>
    <row r="57" spans="2:8" s="48" customFormat="1">
      <c r="B57" s="96">
        <f>+COUNT($B$47:B56)+1</f>
        <v>10</v>
      </c>
      <c r="C57" s="97" t="s">
        <v>155</v>
      </c>
      <c r="D57" s="98" t="s">
        <v>156</v>
      </c>
      <c r="E57" s="55" t="s">
        <v>82</v>
      </c>
      <c r="F57" s="55">
        <v>2</v>
      </c>
      <c r="G57" s="9"/>
      <c r="H57" s="95">
        <f t="shared" si="3"/>
        <v>0</v>
      </c>
    </row>
    <row r="58" spans="2:8" s="48" customFormat="1" ht="31.5">
      <c r="B58" s="96">
        <f>+COUNT($B$47:B57)+1</f>
        <v>11</v>
      </c>
      <c r="C58" s="97" t="s">
        <v>157</v>
      </c>
      <c r="D58" s="98" t="s">
        <v>158</v>
      </c>
      <c r="E58" s="55" t="s">
        <v>83</v>
      </c>
      <c r="F58" s="55">
        <v>9557</v>
      </c>
      <c r="G58" s="9"/>
      <c r="H58" s="95">
        <f t="shared" si="3"/>
        <v>0</v>
      </c>
    </row>
    <row r="59" spans="2:8" s="48" customFormat="1" ht="31.5">
      <c r="B59" s="96">
        <f>+COUNT($B$47:B58)+1</f>
        <v>12</v>
      </c>
      <c r="C59" s="97" t="s">
        <v>159</v>
      </c>
      <c r="D59" s="98" t="s">
        <v>160</v>
      </c>
      <c r="E59" s="55" t="s">
        <v>83</v>
      </c>
      <c r="F59" s="55">
        <v>1036</v>
      </c>
      <c r="G59" s="9"/>
      <c r="H59" s="95">
        <f t="shared" si="3"/>
        <v>0</v>
      </c>
    </row>
    <row r="60" spans="2:8" s="48" customFormat="1" ht="31.5">
      <c r="B60" s="96">
        <f>+COUNT($B$47:B59)+1</f>
        <v>13</v>
      </c>
      <c r="C60" s="97" t="s">
        <v>161</v>
      </c>
      <c r="D60" s="98" t="s">
        <v>162</v>
      </c>
      <c r="E60" s="55" t="s">
        <v>83</v>
      </c>
      <c r="F60" s="55">
        <v>100</v>
      </c>
      <c r="G60" s="9"/>
      <c r="H60" s="95">
        <f t="shared" si="3"/>
        <v>0</v>
      </c>
    </row>
    <row r="61" spans="2:8" s="48" customFormat="1" ht="47.25">
      <c r="B61" s="96">
        <f>+COUNT($B$47:B60)+1</f>
        <v>14</v>
      </c>
      <c r="C61" s="97" t="s">
        <v>163</v>
      </c>
      <c r="D61" s="98" t="s">
        <v>164</v>
      </c>
      <c r="E61" s="55" t="s">
        <v>82</v>
      </c>
      <c r="F61" s="55">
        <v>160</v>
      </c>
      <c r="G61" s="9"/>
      <c r="H61" s="95">
        <f t="shared" si="3"/>
        <v>0</v>
      </c>
    </row>
    <row r="62" spans="2:8" s="48" customFormat="1" ht="31.5">
      <c r="B62" s="96">
        <f>+COUNT($B$47:B61)+1</f>
        <v>15</v>
      </c>
      <c r="C62" s="97" t="s">
        <v>165</v>
      </c>
      <c r="D62" s="98" t="s">
        <v>166</v>
      </c>
      <c r="E62" s="55" t="s">
        <v>82</v>
      </c>
      <c r="F62" s="55">
        <v>238</v>
      </c>
      <c r="G62" s="9"/>
      <c r="H62" s="95">
        <f t="shared" si="3"/>
        <v>0</v>
      </c>
    </row>
    <row r="63" spans="2:8" s="48" customFormat="1" ht="31.5">
      <c r="B63" s="96">
        <f>+COUNT($B$47:B62)+1</f>
        <v>16</v>
      </c>
      <c r="C63" s="97" t="s">
        <v>167</v>
      </c>
      <c r="D63" s="98" t="s">
        <v>168</v>
      </c>
      <c r="E63" s="55" t="s">
        <v>82</v>
      </c>
      <c r="F63" s="55">
        <v>621</v>
      </c>
      <c r="G63" s="9"/>
      <c r="H63" s="95">
        <f t="shared" si="3"/>
        <v>0</v>
      </c>
    </row>
    <row r="64" spans="2:8" s="48" customFormat="1" ht="47.25">
      <c r="B64" s="96">
        <f>+COUNT($B$47:B63)+1</f>
        <v>17</v>
      </c>
      <c r="C64" s="97" t="s">
        <v>169</v>
      </c>
      <c r="D64" s="98" t="s">
        <v>170</v>
      </c>
      <c r="E64" s="55" t="s">
        <v>82</v>
      </c>
      <c r="F64" s="55">
        <v>4078</v>
      </c>
      <c r="G64" s="9"/>
      <c r="H64" s="95">
        <f t="shared" si="3"/>
        <v>0</v>
      </c>
    </row>
    <row r="65" spans="2:10" s="48" customFormat="1" ht="31.5">
      <c r="B65" s="96">
        <f>+COUNT($B$47:B64)+1</f>
        <v>18</v>
      </c>
      <c r="C65" s="97" t="s">
        <v>171</v>
      </c>
      <c r="D65" s="98" t="s">
        <v>172</v>
      </c>
      <c r="E65" s="55" t="s">
        <v>83</v>
      </c>
      <c r="F65" s="55">
        <v>5488</v>
      </c>
      <c r="G65" s="9"/>
      <c r="H65" s="95">
        <f t="shared" si="3"/>
        <v>0</v>
      </c>
    </row>
    <row r="66" spans="2:10" s="48" customFormat="1">
      <c r="B66" s="96">
        <f>+COUNT($B$47:B65)+1</f>
        <v>19</v>
      </c>
      <c r="C66" s="97">
        <v>29113</v>
      </c>
      <c r="D66" s="98" t="s">
        <v>98</v>
      </c>
      <c r="E66" s="55" t="s">
        <v>84</v>
      </c>
      <c r="F66" s="55">
        <v>1646</v>
      </c>
      <c r="G66" s="9"/>
      <c r="H66" s="95">
        <f t="shared" si="3"/>
        <v>0</v>
      </c>
    </row>
    <row r="67" spans="2:10" s="48" customFormat="1">
      <c r="B67" s="96">
        <f>+COUNT($B$47:B66)+1</f>
        <v>20</v>
      </c>
      <c r="C67" s="97">
        <v>29121</v>
      </c>
      <c r="D67" s="98" t="s">
        <v>173</v>
      </c>
      <c r="E67" s="55" t="s">
        <v>84</v>
      </c>
      <c r="F67" s="55">
        <v>18020</v>
      </c>
      <c r="G67" s="9"/>
      <c r="H67" s="95">
        <f t="shared" si="3"/>
        <v>0</v>
      </c>
    </row>
    <row r="68" spans="2:10" s="48" customFormat="1">
      <c r="B68" s="96">
        <f>+COUNT($B$47:B67)+1</f>
        <v>21</v>
      </c>
      <c r="C68" s="97">
        <v>29122</v>
      </c>
      <c r="D68" s="98" t="s">
        <v>174</v>
      </c>
      <c r="E68" s="55" t="s">
        <v>84</v>
      </c>
      <c r="F68" s="55">
        <v>1226</v>
      </c>
      <c r="G68" s="9"/>
      <c r="H68" s="95">
        <f t="shared" si="3"/>
        <v>0</v>
      </c>
    </row>
    <row r="69" spans="2:10" s="48" customFormat="1" ht="31.5">
      <c r="B69" s="96">
        <f>+COUNT($B$47:B68)+1</f>
        <v>22</v>
      </c>
      <c r="C69" s="97">
        <v>29131</v>
      </c>
      <c r="D69" s="98" t="s">
        <v>175</v>
      </c>
      <c r="E69" s="55" t="s">
        <v>82</v>
      </c>
      <c r="F69" s="55">
        <v>455</v>
      </c>
      <c r="G69" s="9"/>
      <c r="H69" s="95">
        <f t="shared" si="3"/>
        <v>0</v>
      </c>
    </row>
    <row r="70" spans="2:10" s="48" customFormat="1" ht="31.5">
      <c r="B70" s="96">
        <f>+COUNT($B$47:B69)+1</f>
        <v>23</v>
      </c>
      <c r="C70" s="97">
        <v>29134</v>
      </c>
      <c r="D70" s="98" t="s">
        <v>176</v>
      </c>
      <c r="E70" s="55" t="s">
        <v>82</v>
      </c>
      <c r="F70" s="55">
        <v>6889</v>
      </c>
      <c r="G70" s="9"/>
      <c r="H70" s="95">
        <f t="shared" si="3"/>
        <v>0</v>
      </c>
    </row>
    <row r="71" spans="2:10" s="48" customFormat="1" ht="31.5">
      <c r="B71" s="96">
        <f>+COUNT($B$47:B70)+1</f>
        <v>24</v>
      </c>
      <c r="C71" s="97">
        <v>29135</v>
      </c>
      <c r="D71" s="98" t="s">
        <v>177</v>
      </c>
      <c r="E71" s="55" t="s">
        <v>82</v>
      </c>
      <c r="F71" s="55">
        <v>1347</v>
      </c>
      <c r="G71" s="9"/>
      <c r="H71" s="95">
        <f t="shared" si="3"/>
        <v>0</v>
      </c>
    </row>
    <row r="72" spans="2:10" s="48" customFormat="1" ht="31.5">
      <c r="B72" s="96">
        <f>+COUNT($B$47:B71)+1</f>
        <v>25</v>
      </c>
      <c r="C72" s="97">
        <v>29136</v>
      </c>
      <c r="D72" s="98" t="s">
        <v>178</v>
      </c>
      <c r="E72" s="55" t="s">
        <v>82</v>
      </c>
      <c r="F72" s="55">
        <v>319</v>
      </c>
      <c r="G72" s="9"/>
      <c r="H72" s="95">
        <f t="shared" si="3"/>
        <v>0</v>
      </c>
    </row>
    <row r="73" spans="2:10" s="48" customFormat="1">
      <c r="B73" s="96">
        <f>+COUNT($B$47:B72)+1</f>
        <v>26</v>
      </c>
      <c r="C73" s="97" t="s">
        <v>179</v>
      </c>
      <c r="D73" s="98" t="s">
        <v>180</v>
      </c>
      <c r="E73" s="55" t="s">
        <v>82</v>
      </c>
      <c r="F73" s="55">
        <v>2</v>
      </c>
      <c r="G73" s="9"/>
      <c r="H73" s="95">
        <f t="shared" si="3"/>
        <v>0</v>
      </c>
    </row>
    <row r="74" spans="2:10" s="48" customFormat="1" ht="15.75" customHeight="1">
      <c r="B74" s="99"/>
      <c r="C74" s="100"/>
      <c r="D74" s="101"/>
      <c r="E74" s="102"/>
      <c r="F74" s="103"/>
      <c r="G74" s="40"/>
      <c r="H74" s="104"/>
    </row>
    <row r="75" spans="2:10" s="48" customFormat="1" ht="16.5" thickBot="1">
      <c r="B75" s="105"/>
      <c r="C75" s="106"/>
      <c r="D75" s="106"/>
      <c r="E75" s="107"/>
      <c r="F75" s="107"/>
      <c r="G75" s="8" t="str">
        <f>C46&amp;" SKUPAJ:"</f>
        <v>ZEMELJSKA DELA SKUPAJ:</v>
      </c>
      <c r="H75" s="108">
        <f>SUM(H$48:H$73)</f>
        <v>0</v>
      </c>
    </row>
    <row r="76" spans="2:10" s="48" customFormat="1">
      <c r="B76" s="109"/>
      <c r="C76" s="100"/>
      <c r="D76" s="110"/>
      <c r="E76" s="111"/>
      <c r="F76" s="103"/>
      <c r="G76" s="40"/>
      <c r="H76" s="104"/>
      <c r="J76" s="49"/>
    </row>
    <row r="77" spans="2:10" s="48" customFormat="1">
      <c r="B77" s="90" t="s">
        <v>42</v>
      </c>
      <c r="C77" s="145" t="s">
        <v>181</v>
      </c>
      <c r="D77" s="145"/>
      <c r="E77" s="91"/>
      <c r="F77" s="92"/>
      <c r="G77" s="6"/>
      <c r="H77" s="93"/>
      <c r="J77" s="49"/>
    </row>
    <row r="78" spans="2:10" s="48" customFormat="1">
      <c r="B78" s="94"/>
      <c r="C78" s="143"/>
      <c r="D78" s="143"/>
      <c r="E78" s="143"/>
      <c r="F78" s="143"/>
      <c r="G78" s="7"/>
      <c r="H78" s="95"/>
    </row>
    <row r="79" spans="2:10" s="48" customFormat="1" ht="47.25">
      <c r="B79" s="96">
        <f>+COUNT($B78:B$78)+1</f>
        <v>1</v>
      </c>
      <c r="C79" s="97" t="s">
        <v>182</v>
      </c>
      <c r="D79" s="98" t="s">
        <v>183</v>
      </c>
      <c r="E79" s="55" t="s">
        <v>82</v>
      </c>
      <c r="F79" s="55">
        <v>2493</v>
      </c>
      <c r="G79" s="9"/>
      <c r="H79" s="95">
        <f t="shared" ref="H79" si="4">+$F79*G79</f>
        <v>0</v>
      </c>
      <c r="J79" s="49"/>
    </row>
    <row r="80" spans="2:10" s="48" customFormat="1" ht="31.5">
      <c r="B80" s="96">
        <f>+COUNT($B$78:B79)+1</f>
        <v>2</v>
      </c>
      <c r="C80" s="97" t="s">
        <v>184</v>
      </c>
      <c r="D80" s="98" t="s">
        <v>185</v>
      </c>
      <c r="E80" s="55" t="s">
        <v>83</v>
      </c>
      <c r="F80" s="55">
        <v>5508</v>
      </c>
      <c r="G80" s="9"/>
      <c r="H80" s="95">
        <f t="shared" ref="H80:H85" si="5">+$F80*G80</f>
        <v>0</v>
      </c>
      <c r="J80" s="49"/>
    </row>
    <row r="81" spans="2:10" s="48" customFormat="1" ht="47.25">
      <c r="B81" s="96">
        <f>+COUNT($B$78:B80)+1</f>
        <v>3</v>
      </c>
      <c r="C81" s="97" t="s">
        <v>186</v>
      </c>
      <c r="D81" s="98" t="s">
        <v>187</v>
      </c>
      <c r="E81" s="55" t="s">
        <v>82</v>
      </c>
      <c r="F81" s="55">
        <v>66</v>
      </c>
      <c r="G81" s="9"/>
      <c r="H81" s="95">
        <f t="shared" si="5"/>
        <v>0</v>
      </c>
      <c r="J81" s="49"/>
    </row>
    <row r="82" spans="2:10" s="48" customFormat="1" ht="31.5">
      <c r="B82" s="96">
        <f>+COUNT($B$78:B81)+1</f>
        <v>4</v>
      </c>
      <c r="C82" s="97" t="s">
        <v>188</v>
      </c>
      <c r="D82" s="98" t="s">
        <v>189</v>
      </c>
      <c r="E82" s="55" t="s">
        <v>82</v>
      </c>
      <c r="F82" s="55">
        <v>11</v>
      </c>
      <c r="G82" s="9"/>
      <c r="H82" s="95">
        <f t="shared" si="5"/>
        <v>0</v>
      </c>
      <c r="J82" s="49"/>
    </row>
    <row r="83" spans="2:10" s="48" customFormat="1" ht="31.5">
      <c r="B83" s="96">
        <f>+COUNT($B$78:B82)+1</f>
        <v>5</v>
      </c>
      <c r="C83" s="97" t="s">
        <v>190</v>
      </c>
      <c r="D83" s="98" t="s">
        <v>191</v>
      </c>
      <c r="E83" s="55" t="s">
        <v>83</v>
      </c>
      <c r="F83" s="55">
        <v>5406</v>
      </c>
      <c r="G83" s="9"/>
      <c r="H83" s="95">
        <f t="shared" si="5"/>
        <v>0</v>
      </c>
      <c r="J83" s="49"/>
    </row>
    <row r="84" spans="2:10" s="48" customFormat="1">
      <c r="B84" s="96">
        <f>+COUNT($B$78:B83)+1</f>
        <v>6</v>
      </c>
      <c r="C84" s="97" t="s">
        <v>192</v>
      </c>
      <c r="D84" s="98" t="s">
        <v>193</v>
      </c>
      <c r="E84" s="55" t="s">
        <v>82</v>
      </c>
      <c r="F84" s="55">
        <v>19</v>
      </c>
      <c r="G84" s="9"/>
      <c r="H84" s="95">
        <f t="shared" si="5"/>
        <v>0</v>
      </c>
      <c r="J84" s="49"/>
    </row>
    <row r="85" spans="2:10" s="48" customFormat="1">
      <c r="B85" s="96">
        <f>+COUNT($B$78:B84)+1</f>
        <v>7</v>
      </c>
      <c r="C85" s="97" t="s">
        <v>194</v>
      </c>
      <c r="D85" s="98" t="s">
        <v>195</v>
      </c>
      <c r="E85" s="55" t="s">
        <v>82</v>
      </c>
      <c r="F85" s="55">
        <v>765</v>
      </c>
      <c r="G85" s="9"/>
      <c r="H85" s="95">
        <f t="shared" si="5"/>
        <v>0</v>
      </c>
      <c r="J85" s="49"/>
    </row>
    <row r="86" spans="2:10" s="48" customFormat="1" ht="15.75" customHeight="1">
      <c r="B86" s="99"/>
      <c r="C86" s="100"/>
      <c r="D86" s="101"/>
      <c r="E86" s="102"/>
      <c r="F86" s="103"/>
      <c r="G86" s="40"/>
      <c r="H86" s="104"/>
    </row>
    <row r="87" spans="2:10" s="48" customFormat="1" ht="16.5" thickBot="1">
      <c r="B87" s="105"/>
      <c r="C87" s="106"/>
      <c r="D87" s="106"/>
      <c r="E87" s="107"/>
      <c r="F87" s="107"/>
      <c r="G87" s="8" t="str">
        <f>C77&amp;" SKUPAJ:"</f>
        <v>VOZIŠČNA KONSTRUKCIJA SKUPAJ:</v>
      </c>
      <c r="H87" s="108">
        <f>SUM(H$79:H$85)</f>
        <v>0</v>
      </c>
    </row>
    <row r="88" spans="2:10" s="48" customFormat="1">
      <c r="B88" s="109"/>
      <c r="C88" s="100"/>
      <c r="D88" s="110"/>
      <c r="E88" s="111"/>
      <c r="F88" s="103"/>
      <c r="G88" s="40"/>
      <c r="H88" s="104"/>
      <c r="J88" s="49"/>
    </row>
    <row r="89" spans="2:10" s="48" customFormat="1">
      <c r="B89" s="90" t="s">
        <v>46</v>
      </c>
      <c r="C89" s="145" t="s">
        <v>7</v>
      </c>
      <c r="D89" s="145"/>
      <c r="E89" s="91"/>
      <c r="F89" s="92"/>
      <c r="G89" s="6"/>
      <c r="H89" s="93"/>
      <c r="J89" s="49"/>
    </row>
    <row r="90" spans="2:10" s="48" customFormat="1">
      <c r="B90" s="94"/>
      <c r="C90" s="143"/>
      <c r="D90" s="143"/>
      <c r="E90" s="143"/>
      <c r="F90" s="143"/>
      <c r="G90" s="7"/>
      <c r="H90" s="95"/>
    </row>
    <row r="91" spans="2:10" s="48" customFormat="1" ht="47.25">
      <c r="B91" s="96">
        <f>+COUNT($B90:B$90)+1</f>
        <v>1</v>
      </c>
      <c r="C91" s="97" t="s">
        <v>196</v>
      </c>
      <c r="D91" s="98" t="s">
        <v>197</v>
      </c>
      <c r="E91" s="55" t="s">
        <v>83</v>
      </c>
      <c r="F91" s="55">
        <v>11</v>
      </c>
      <c r="G91" s="9"/>
      <c r="H91" s="95">
        <f t="shared" ref="H91" si="6">+$F91*G91</f>
        <v>0</v>
      </c>
      <c r="J91" s="49"/>
    </row>
    <row r="92" spans="2:10" s="48" customFormat="1" ht="63">
      <c r="B92" s="96">
        <f>+COUNT($B$90:B91)+1</f>
        <v>2</v>
      </c>
      <c r="C92" s="97" t="s">
        <v>198</v>
      </c>
      <c r="D92" s="98" t="s">
        <v>199</v>
      </c>
      <c r="E92" s="55" t="s">
        <v>93</v>
      </c>
      <c r="F92" s="55">
        <v>336</v>
      </c>
      <c r="G92" s="9"/>
      <c r="H92" s="95">
        <f t="shared" ref="H92:H98" si="7">+$F92*G92</f>
        <v>0</v>
      </c>
      <c r="J92" s="49"/>
    </row>
    <row r="93" spans="2:10" s="48" customFormat="1" ht="63">
      <c r="B93" s="96">
        <f>+COUNT($B$90:B92)+1</f>
        <v>3</v>
      </c>
      <c r="C93" s="97" t="s">
        <v>200</v>
      </c>
      <c r="D93" s="98" t="s">
        <v>201</v>
      </c>
      <c r="E93" s="55" t="s">
        <v>93</v>
      </c>
      <c r="F93" s="55">
        <v>55</v>
      </c>
      <c r="G93" s="9"/>
      <c r="H93" s="95">
        <f t="shared" si="7"/>
        <v>0</v>
      </c>
      <c r="J93" s="49"/>
    </row>
    <row r="94" spans="2:10" s="48" customFormat="1" ht="47.25">
      <c r="B94" s="96">
        <f>+COUNT($B$90:B93)+1</f>
        <v>4</v>
      </c>
      <c r="C94" s="97" t="s">
        <v>194</v>
      </c>
      <c r="D94" s="98" t="s">
        <v>202</v>
      </c>
      <c r="E94" s="55" t="s">
        <v>93</v>
      </c>
      <c r="F94" s="55">
        <v>55</v>
      </c>
      <c r="G94" s="9"/>
      <c r="H94" s="95">
        <f t="shared" si="7"/>
        <v>0</v>
      </c>
      <c r="J94" s="49"/>
    </row>
    <row r="95" spans="2:10" s="48" customFormat="1" ht="31.5">
      <c r="B95" s="96">
        <f>+COUNT($B$90:B94)+1</f>
        <v>5</v>
      </c>
      <c r="C95" s="97" t="s">
        <v>203</v>
      </c>
      <c r="D95" s="98" t="s">
        <v>204</v>
      </c>
      <c r="E95" s="55" t="s">
        <v>90</v>
      </c>
      <c r="F95" s="55">
        <v>1</v>
      </c>
      <c r="G95" s="9"/>
      <c r="H95" s="95">
        <f t="shared" si="7"/>
        <v>0</v>
      </c>
      <c r="J95" s="49"/>
    </row>
    <row r="96" spans="2:10" s="48" customFormat="1" ht="47.25">
      <c r="B96" s="96">
        <f>+COUNT($B$90:B95)+1</f>
        <v>6</v>
      </c>
      <c r="C96" s="97" t="s">
        <v>205</v>
      </c>
      <c r="D96" s="98" t="s">
        <v>206</v>
      </c>
      <c r="E96" s="55" t="s">
        <v>90</v>
      </c>
      <c r="F96" s="55">
        <v>2</v>
      </c>
      <c r="G96" s="9"/>
      <c r="H96" s="95">
        <f t="shared" si="7"/>
        <v>0</v>
      </c>
      <c r="J96" s="49"/>
    </row>
    <row r="97" spans="2:10" s="48" customFormat="1" ht="47.25">
      <c r="B97" s="96">
        <f>+COUNT($B$90:B96)+1</f>
        <v>7</v>
      </c>
      <c r="C97" s="97" t="s">
        <v>207</v>
      </c>
      <c r="D97" s="98" t="s">
        <v>208</v>
      </c>
      <c r="E97" s="55" t="s">
        <v>90</v>
      </c>
      <c r="F97" s="55">
        <v>1</v>
      </c>
      <c r="G97" s="9"/>
      <c r="H97" s="95">
        <f t="shared" si="7"/>
        <v>0</v>
      </c>
      <c r="J97" s="49"/>
    </row>
    <row r="98" spans="2:10" s="48" customFormat="1" ht="31.5">
      <c r="B98" s="96">
        <f>+COUNT($B$90:B97)+1</f>
        <v>8</v>
      </c>
      <c r="C98" s="97" t="s">
        <v>209</v>
      </c>
      <c r="D98" s="98" t="s">
        <v>210</v>
      </c>
      <c r="E98" s="55" t="s">
        <v>93</v>
      </c>
      <c r="F98" s="55">
        <v>24</v>
      </c>
      <c r="G98" s="9"/>
      <c r="H98" s="95">
        <f t="shared" si="7"/>
        <v>0</v>
      </c>
      <c r="J98" s="49"/>
    </row>
    <row r="99" spans="2:10" s="48" customFormat="1" ht="31.5">
      <c r="B99" s="96">
        <f>+COUNT($B$90:B98)+1</f>
        <v>9</v>
      </c>
      <c r="C99" s="97" t="s">
        <v>211</v>
      </c>
      <c r="D99" s="98" t="s">
        <v>212</v>
      </c>
      <c r="E99" s="55" t="s">
        <v>93</v>
      </c>
      <c r="F99" s="55">
        <v>10</v>
      </c>
      <c r="G99" s="9"/>
      <c r="H99" s="95">
        <f t="shared" ref="H99:H104" si="8">+$F99*G99</f>
        <v>0</v>
      </c>
      <c r="J99" s="49"/>
    </row>
    <row r="100" spans="2:10" s="48" customFormat="1" ht="47.25">
      <c r="B100" s="96">
        <f>+COUNT($B$90:B99)+1</f>
        <v>10</v>
      </c>
      <c r="C100" s="97" t="s">
        <v>213</v>
      </c>
      <c r="D100" s="98" t="s">
        <v>214</v>
      </c>
      <c r="E100" s="55" t="s">
        <v>93</v>
      </c>
      <c r="F100" s="55">
        <v>24</v>
      </c>
      <c r="G100" s="9"/>
      <c r="H100" s="95">
        <f t="shared" si="8"/>
        <v>0</v>
      </c>
      <c r="J100" s="49"/>
    </row>
    <row r="101" spans="2:10" s="48" customFormat="1" ht="47.25">
      <c r="B101" s="96">
        <f>+COUNT($B$90:B100)+1</f>
        <v>11</v>
      </c>
      <c r="C101" s="97" t="s">
        <v>215</v>
      </c>
      <c r="D101" s="98" t="s">
        <v>216</v>
      </c>
      <c r="E101" s="55" t="s">
        <v>93</v>
      </c>
      <c r="F101" s="55">
        <v>10</v>
      </c>
      <c r="G101" s="9"/>
      <c r="H101" s="95">
        <f t="shared" si="8"/>
        <v>0</v>
      </c>
      <c r="J101" s="49"/>
    </row>
    <row r="102" spans="2:10" s="48" customFormat="1" ht="47.25">
      <c r="B102" s="96">
        <f>+COUNT($B$90:B101)+1</f>
        <v>12</v>
      </c>
      <c r="C102" s="97" t="s">
        <v>217</v>
      </c>
      <c r="D102" s="98" t="s">
        <v>80</v>
      </c>
      <c r="E102" s="55" t="s">
        <v>90</v>
      </c>
      <c r="F102" s="55">
        <v>3</v>
      </c>
      <c r="G102" s="9"/>
      <c r="H102" s="95">
        <f t="shared" si="8"/>
        <v>0</v>
      </c>
      <c r="J102" s="49"/>
    </row>
    <row r="103" spans="2:10" s="48" customFormat="1" ht="47.25">
      <c r="B103" s="96">
        <f>+COUNT($B$90:B102)+1</f>
        <v>13</v>
      </c>
      <c r="C103" s="97" t="s">
        <v>218</v>
      </c>
      <c r="D103" s="98" t="s">
        <v>219</v>
      </c>
      <c r="E103" s="55" t="s">
        <v>90</v>
      </c>
      <c r="F103" s="55">
        <v>6</v>
      </c>
      <c r="G103" s="9"/>
      <c r="H103" s="95">
        <f t="shared" si="8"/>
        <v>0</v>
      </c>
      <c r="J103" s="49"/>
    </row>
    <row r="104" spans="2:10" s="48" customFormat="1" ht="47.25">
      <c r="B104" s="96">
        <f>+COUNT($B$90:B103)+1</f>
        <v>14</v>
      </c>
      <c r="C104" s="97" t="s">
        <v>220</v>
      </c>
      <c r="D104" s="98" t="s">
        <v>81</v>
      </c>
      <c r="E104" s="55" t="s">
        <v>90</v>
      </c>
      <c r="F104" s="55">
        <v>1</v>
      </c>
      <c r="G104" s="9"/>
      <c r="H104" s="95">
        <f t="shared" si="8"/>
        <v>0</v>
      </c>
      <c r="J104" s="49"/>
    </row>
    <row r="105" spans="2:10" s="48" customFormat="1" ht="15.75" customHeight="1">
      <c r="B105" s="99"/>
      <c r="C105" s="100"/>
      <c r="D105" s="101"/>
      <c r="E105" s="102"/>
      <c r="F105" s="103"/>
      <c r="G105" s="40"/>
      <c r="H105" s="104"/>
    </row>
    <row r="106" spans="2:10" s="48" customFormat="1" ht="16.5" thickBot="1">
      <c r="B106" s="105"/>
      <c r="C106" s="106"/>
      <c r="D106" s="106"/>
      <c r="E106" s="107"/>
      <c r="F106" s="107"/>
      <c r="G106" s="8" t="str">
        <f>C89&amp;" SKUPAJ:"</f>
        <v>ODVODNJAVANJE SKUPAJ:</v>
      </c>
      <c r="H106" s="108">
        <f>SUM(H$91:H$104)</f>
        <v>0</v>
      </c>
    </row>
    <row r="107" spans="2:10" s="48" customFormat="1">
      <c r="B107" s="109"/>
      <c r="C107" s="100"/>
      <c r="D107" s="110"/>
      <c r="E107" s="111"/>
      <c r="F107" s="103"/>
      <c r="G107" s="40"/>
      <c r="H107" s="104"/>
      <c r="J107" s="49"/>
    </row>
    <row r="108" spans="2:10" s="48" customFormat="1" ht="15.75" customHeight="1">
      <c r="B108" s="90" t="s">
        <v>54</v>
      </c>
      <c r="C108" s="145" t="s">
        <v>56</v>
      </c>
      <c r="D108" s="145"/>
      <c r="E108" s="91"/>
      <c r="F108" s="92"/>
      <c r="G108" s="6"/>
      <c r="H108" s="93"/>
      <c r="J108" s="49"/>
    </row>
    <row r="109" spans="2:10" s="48" customFormat="1" ht="15.75" customHeight="1">
      <c r="B109" s="94"/>
      <c r="C109" s="143"/>
      <c r="D109" s="143"/>
      <c r="E109" s="143"/>
      <c r="F109" s="143"/>
      <c r="G109" s="7"/>
      <c r="H109" s="95"/>
    </row>
    <row r="110" spans="2:10" s="48" customFormat="1" ht="31.5">
      <c r="B110" s="96">
        <f>+COUNT($B$109:B109)+1</f>
        <v>1</v>
      </c>
      <c r="C110" s="97" t="s">
        <v>221</v>
      </c>
      <c r="D110" s="98" t="s">
        <v>222</v>
      </c>
      <c r="E110" s="55" t="s">
        <v>90</v>
      </c>
      <c r="F110" s="55">
        <v>12</v>
      </c>
      <c r="G110" s="9"/>
      <c r="H110" s="95">
        <f t="shared" ref="H110" si="9">+$F110*G110</f>
        <v>0</v>
      </c>
      <c r="J110" s="49"/>
    </row>
    <row r="111" spans="2:10" s="48" customFormat="1" ht="47.25">
      <c r="B111" s="96">
        <f>+COUNT($B$109:B110)+1</f>
        <v>2</v>
      </c>
      <c r="C111" s="97" t="s">
        <v>223</v>
      </c>
      <c r="D111" s="98" t="s">
        <v>224</v>
      </c>
      <c r="E111" s="55" t="s">
        <v>90</v>
      </c>
      <c r="F111" s="55">
        <v>2</v>
      </c>
      <c r="G111" s="9"/>
      <c r="H111" s="95">
        <f t="shared" ref="H111:H125" si="10">+$F111*G111</f>
        <v>0</v>
      </c>
      <c r="J111" s="49"/>
    </row>
    <row r="112" spans="2:10" s="48" customFormat="1" ht="47.25">
      <c r="B112" s="96">
        <f>+COUNT($B$109:B111)+1</f>
        <v>3</v>
      </c>
      <c r="C112" s="97" t="s">
        <v>225</v>
      </c>
      <c r="D112" s="98" t="s">
        <v>226</v>
      </c>
      <c r="E112" s="55" t="s">
        <v>90</v>
      </c>
      <c r="F112" s="55">
        <v>8</v>
      </c>
      <c r="G112" s="9"/>
      <c r="H112" s="95">
        <f t="shared" si="10"/>
        <v>0</v>
      </c>
      <c r="J112" s="49"/>
    </row>
    <row r="113" spans="2:10" s="48" customFormat="1" ht="47.25">
      <c r="B113" s="96">
        <f>+COUNT($B$109:B112)+1</f>
        <v>4</v>
      </c>
      <c r="C113" s="97" t="s">
        <v>227</v>
      </c>
      <c r="D113" s="98" t="s">
        <v>228</v>
      </c>
      <c r="E113" s="55" t="s">
        <v>90</v>
      </c>
      <c r="F113" s="55">
        <v>1</v>
      </c>
      <c r="G113" s="9"/>
      <c r="H113" s="95">
        <f t="shared" si="10"/>
        <v>0</v>
      </c>
      <c r="J113" s="49"/>
    </row>
    <row r="114" spans="2:10" s="48" customFormat="1" ht="63">
      <c r="B114" s="96">
        <f>+COUNT($B$109:B113)+1</f>
        <v>5</v>
      </c>
      <c r="C114" s="97" t="s">
        <v>229</v>
      </c>
      <c r="D114" s="98" t="s">
        <v>230</v>
      </c>
      <c r="E114" s="55" t="s">
        <v>90</v>
      </c>
      <c r="F114" s="55">
        <v>3</v>
      </c>
      <c r="G114" s="9"/>
      <c r="H114" s="95">
        <f t="shared" si="10"/>
        <v>0</v>
      </c>
      <c r="J114" s="49"/>
    </row>
    <row r="115" spans="2:10" s="48" customFormat="1" ht="47.25">
      <c r="B115" s="96">
        <f>+COUNT($B$109:B114)+1</f>
        <v>6</v>
      </c>
      <c r="C115" s="97" t="s">
        <v>231</v>
      </c>
      <c r="D115" s="98" t="s">
        <v>232</v>
      </c>
      <c r="E115" s="55" t="s">
        <v>90</v>
      </c>
      <c r="F115" s="55">
        <v>3</v>
      </c>
      <c r="G115" s="9"/>
      <c r="H115" s="95">
        <f t="shared" si="10"/>
        <v>0</v>
      </c>
      <c r="J115" s="49"/>
    </row>
    <row r="116" spans="2:10" s="48" customFormat="1" ht="47.25">
      <c r="B116" s="96">
        <f>+COUNT($B$109:B115)+1</f>
        <v>7</v>
      </c>
      <c r="C116" s="97" t="s">
        <v>233</v>
      </c>
      <c r="D116" s="98" t="s">
        <v>234</v>
      </c>
      <c r="E116" s="55" t="s">
        <v>90</v>
      </c>
      <c r="F116" s="55">
        <v>9</v>
      </c>
      <c r="G116" s="9"/>
      <c r="H116" s="95">
        <f t="shared" si="10"/>
        <v>0</v>
      </c>
      <c r="J116" s="49"/>
    </row>
    <row r="117" spans="2:10" s="48" customFormat="1" ht="63">
      <c r="B117" s="96">
        <f>+COUNT($B$109:B116)+1</f>
        <v>8</v>
      </c>
      <c r="C117" s="97" t="s">
        <v>235</v>
      </c>
      <c r="D117" s="98" t="s">
        <v>236</v>
      </c>
      <c r="E117" s="55" t="s">
        <v>90</v>
      </c>
      <c r="F117" s="55">
        <v>7</v>
      </c>
      <c r="G117" s="9"/>
      <c r="H117" s="95">
        <f t="shared" si="10"/>
        <v>0</v>
      </c>
      <c r="J117" s="49"/>
    </row>
    <row r="118" spans="2:10" s="48" customFormat="1" ht="78.75">
      <c r="B118" s="96">
        <f>+COUNT($B$109:B117)+1</f>
        <v>9</v>
      </c>
      <c r="C118" s="97" t="s">
        <v>237</v>
      </c>
      <c r="D118" s="98" t="s">
        <v>238</v>
      </c>
      <c r="E118" s="55" t="s">
        <v>93</v>
      </c>
      <c r="F118" s="55">
        <v>6</v>
      </c>
      <c r="G118" s="9"/>
      <c r="H118" s="95">
        <f t="shared" si="10"/>
        <v>0</v>
      </c>
      <c r="J118" s="49"/>
    </row>
    <row r="119" spans="2:10" s="48" customFormat="1" ht="78.75">
      <c r="B119" s="96">
        <f>+COUNT($B$109:B118)+1</f>
        <v>10</v>
      </c>
      <c r="C119" s="97" t="s">
        <v>239</v>
      </c>
      <c r="D119" s="98" t="s">
        <v>240</v>
      </c>
      <c r="E119" s="55" t="s">
        <v>93</v>
      </c>
      <c r="F119" s="55">
        <v>990</v>
      </c>
      <c r="G119" s="9"/>
      <c r="H119" s="95">
        <f t="shared" si="10"/>
        <v>0</v>
      </c>
      <c r="J119" s="49"/>
    </row>
    <row r="120" spans="2:10" s="48" customFormat="1" ht="78.75">
      <c r="B120" s="96">
        <f>+COUNT($B$109:B119)+1</f>
        <v>11</v>
      </c>
      <c r="C120" s="97" t="s">
        <v>241</v>
      </c>
      <c r="D120" s="98" t="s">
        <v>242</v>
      </c>
      <c r="E120" s="55" t="s">
        <v>83</v>
      </c>
      <c r="F120" s="55">
        <v>9</v>
      </c>
      <c r="G120" s="9"/>
      <c r="H120" s="95">
        <f t="shared" si="10"/>
        <v>0</v>
      </c>
      <c r="J120" s="49"/>
    </row>
    <row r="121" spans="2:10" s="48" customFormat="1" ht="31.5">
      <c r="B121" s="96">
        <f>+COUNT($B$109:B120)+1</f>
        <v>12</v>
      </c>
      <c r="C121" s="97" t="s">
        <v>243</v>
      </c>
      <c r="D121" s="98" t="s">
        <v>244</v>
      </c>
      <c r="E121" s="55" t="s">
        <v>93</v>
      </c>
      <c r="F121" s="55">
        <v>1980</v>
      </c>
      <c r="G121" s="9"/>
      <c r="H121" s="95">
        <f t="shared" si="10"/>
        <v>0</v>
      </c>
      <c r="J121" s="49"/>
    </row>
    <row r="122" spans="2:10" s="48" customFormat="1" ht="78.75">
      <c r="B122" s="96">
        <f>+COUNT($B$109:B121)+1</f>
        <v>13</v>
      </c>
      <c r="C122" s="97" t="s">
        <v>245</v>
      </c>
      <c r="D122" s="98" t="s">
        <v>246</v>
      </c>
      <c r="E122" s="55" t="s">
        <v>93</v>
      </c>
      <c r="F122" s="55">
        <v>5</v>
      </c>
      <c r="G122" s="9"/>
      <c r="H122" s="95">
        <f t="shared" si="10"/>
        <v>0</v>
      </c>
      <c r="J122" s="49"/>
    </row>
    <row r="123" spans="2:10" s="48" customFormat="1" ht="31.5">
      <c r="B123" s="96">
        <f>+COUNT($B$109:B122)+1</f>
        <v>14</v>
      </c>
      <c r="C123" s="97" t="s">
        <v>247</v>
      </c>
      <c r="D123" s="98" t="s">
        <v>248</v>
      </c>
      <c r="E123" s="55" t="s">
        <v>86</v>
      </c>
      <c r="F123" s="55">
        <v>76</v>
      </c>
      <c r="G123" s="9"/>
      <c r="H123" s="95">
        <f t="shared" si="10"/>
        <v>0</v>
      </c>
      <c r="J123" s="49"/>
    </row>
    <row r="124" spans="2:10" s="48" customFormat="1" ht="47.25">
      <c r="B124" s="96">
        <f>+COUNT($B$109:B123)+1</f>
        <v>15</v>
      </c>
      <c r="C124" s="97" t="s">
        <v>249</v>
      </c>
      <c r="D124" s="98" t="s">
        <v>250</v>
      </c>
      <c r="E124" s="55" t="s">
        <v>93</v>
      </c>
      <c r="F124" s="55">
        <v>1668</v>
      </c>
      <c r="G124" s="9"/>
      <c r="H124" s="95">
        <f t="shared" si="10"/>
        <v>0</v>
      </c>
      <c r="J124" s="49"/>
    </row>
    <row r="125" spans="2:10" s="48" customFormat="1" ht="31.5">
      <c r="B125" s="96">
        <f>+COUNT($B$109:B124)+1</f>
        <v>16</v>
      </c>
      <c r="C125" s="97" t="s">
        <v>251</v>
      </c>
      <c r="D125" s="98" t="s">
        <v>77</v>
      </c>
      <c r="E125" s="55" t="s">
        <v>86</v>
      </c>
      <c r="F125" s="55">
        <v>18</v>
      </c>
      <c r="G125" s="9"/>
      <c r="H125" s="95">
        <f t="shared" si="10"/>
        <v>0</v>
      </c>
      <c r="J125" s="49"/>
    </row>
    <row r="126" spans="2:10" s="48" customFormat="1" ht="15.75" customHeight="1">
      <c r="B126" s="99"/>
      <c r="C126" s="100"/>
      <c r="D126" s="101"/>
      <c r="E126" s="102"/>
      <c r="F126" s="103"/>
      <c r="G126" s="40"/>
      <c r="H126" s="104"/>
    </row>
    <row r="127" spans="2:10" s="48" customFormat="1">
      <c r="B127" s="105"/>
      <c r="C127" s="106"/>
      <c r="D127" s="106"/>
      <c r="E127" s="107"/>
      <c r="F127" s="107"/>
      <c r="G127" s="8" t="str">
        <f>C108&amp;" SKUPAJ:"</f>
        <v>OPREMA CEST SKUPAJ:</v>
      </c>
      <c r="H127" s="108">
        <f>SUM(H$110:H$125)</f>
        <v>0</v>
      </c>
    </row>
    <row r="129" spans="2:10" s="48" customFormat="1">
      <c r="B129" s="90" t="s">
        <v>55</v>
      </c>
      <c r="C129" s="145" t="s">
        <v>8</v>
      </c>
      <c r="D129" s="145"/>
      <c r="E129" s="91"/>
      <c r="F129" s="92"/>
      <c r="G129" s="6"/>
      <c r="H129" s="93"/>
      <c r="J129" s="49"/>
    </row>
    <row r="130" spans="2:10" s="48" customFormat="1">
      <c r="B130" s="94" t="s">
        <v>69</v>
      </c>
      <c r="C130" s="143" t="s">
        <v>70</v>
      </c>
      <c r="D130" s="143"/>
      <c r="E130" s="143"/>
      <c r="F130" s="143"/>
      <c r="G130" s="7"/>
      <c r="H130" s="95"/>
    </row>
    <row r="131" spans="2:10" s="48" customFormat="1">
      <c r="B131" s="96">
        <f>+COUNT($B$130:B130)+1</f>
        <v>1</v>
      </c>
      <c r="C131" s="97" t="s">
        <v>252</v>
      </c>
      <c r="D131" s="98" t="s">
        <v>88</v>
      </c>
      <c r="E131" s="55" t="s">
        <v>120</v>
      </c>
      <c r="F131" s="55">
        <v>56</v>
      </c>
      <c r="G131" s="9"/>
      <c r="H131" s="95">
        <f>+$F131*G131</f>
        <v>0</v>
      </c>
      <c r="J131" s="49"/>
    </row>
    <row r="132" spans="2:10" s="48" customFormat="1">
      <c r="B132" s="96">
        <f>+COUNT($B$130:B131)+1</f>
        <v>2</v>
      </c>
      <c r="C132" s="97" t="s">
        <v>253</v>
      </c>
      <c r="D132" s="98" t="s">
        <v>91</v>
      </c>
      <c r="E132" s="55" t="s">
        <v>120</v>
      </c>
      <c r="F132" s="55">
        <v>48</v>
      </c>
      <c r="G132" s="9"/>
      <c r="H132" s="95">
        <f>+$F132*G132</f>
        <v>0</v>
      </c>
      <c r="J132" s="49"/>
    </row>
    <row r="133" spans="2:10" s="48" customFormat="1">
      <c r="B133" s="94" t="s">
        <v>87</v>
      </c>
      <c r="C133" s="143" t="s">
        <v>254</v>
      </c>
      <c r="D133" s="143"/>
      <c r="E133" s="143"/>
      <c r="F133" s="143"/>
      <c r="G133" s="7"/>
      <c r="H133" s="95"/>
    </row>
    <row r="134" spans="2:10" s="48" customFormat="1">
      <c r="B134" s="96">
        <f>+COUNT($B$130:B133)+1</f>
        <v>3</v>
      </c>
      <c r="C134" s="97" t="s">
        <v>255</v>
      </c>
      <c r="D134" s="98" t="s">
        <v>256</v>
      </c>
      <c r="E134" s="55" t="s">
        <v>120</v>
      </c>
      <c r="F134" s="55">
        <v>8</v>
      </c>
      <c r="G134" s="9"/>
      <c r="H134" s="95">
        <f>+$F134*G134</f>
        <v>0</v>
      </c>
      <c r="J134" s="49"/>
    </row>
    <row r="135" spans="2:10" s="48" customFormat="1">
      <c r="B135" s="96">
        <f>+COUNT($B$130:B134)+1</f>
        <v>4</v>
      </c>
      <c r="C135" s="97" t="s">
        <v>255</v>
      </c>
      <c r="D135" s="98" t="s">
        <v>257</v>
      </c>
      <c r="E135" s="55" t="s">
        <v>93</v>
      </c>
      <c r="F135" s="55">
        <v>160</v>
      </c>
      <c r="G135" s="9"/>
      <c r="H135" s="95">
        <f>+$F135*G135</f>
        <v>0</v>
      </c>
      <c r="J135" s="49"/>
    </row>
    <row r="136" spans="2:10" s="48" customFormat="1">
      <c r="B136" s="94" t="s">
        <v>258</v>
      </c>
      <c r="C136" s="143" t="s">
        <v>259</v>
      </c>
      <c r="D136" s="143"/>
      <c r="E136" s="143"/>
      <c r="F136" s="143"/>
      <c r="G136" s="7"/>
      <c r="H136" s="95"/>
    </row>
    <row r="137" spans="2:10" s="48" customFormat="1">
      <c r="B137" s="96">
        <f>+COUNT($B$130:B136)+1</f>
        <v>5</v>
      </c>
      <c r="C137" s="97" t="s">
        <v>255</v>
      </c>
      <c r="D137" s="98" t="s">
        <v>256</v>
      </c>
      <c r="E137" s="55" t="s">
        <v>120</v>
      </c>
      <c r="F137" s="55">
        <v>40</v>
      </c>
      <c r="G137" s="9"/>
      <c r="H137" s="95">
        <f>+$F137*G137</f>
        <v>0</v>
      </c>
      <c r="J137" s="49"/>
    </row>
    <row r="138" spans="2:10" s="48" customFormat="1" ht="72.75">
      <c r="B138" s="96">
        <f>+COUNT($B$130:B137)+1</f>
        <v>6</v>
      </c>
      <c r="C138" s="97" t="s">
        <v>255</v>
      </c>
      <c r="D138" s="98" t="s">
        <v>260</v>
      </c>
      <c r="E138" s="55" t="s">
        <v>93</v>
      </c>
      <c r="F138" s="55">
        <v>465</v>
      </c>
      <c r="G138" s="9"/>
      <c r="H138" s="95">
        <f t="shared" ref="H138" si="11">+$F138*G138</f>
        <v>0</v>
      </c>
      <c r="J138" s="49"/>
    </row>
    <row r="139" spans="2:10" s="48" customFormat="1" ht="15.75" customHeight="1">
      <c r="B139" s="99"/>
      <c r="C139" s="100"/>
      <c r="D139" s="101"/>
      <c r="E139" s="102"/>
      <c r="F139" s="103"/>
      <c r="G139" s="40"/>
      <c r="H139" s="104"/>
    </row>
    <row r="140" spans="2:10" s="48" customFormat="1" ht="16.5" thickBot="1">
      <c r="B140" s="105"/>
      <c r="C140" s="106"/>
      <c r="D140" s="106"/>
      <c r="E140" s="107"/>
      <c r="F140" s="107"/>
      <c r="G140" s="8" t="str">
        <f>C129&amp;" SKUPAJ:"</f>
        <v>TUJE STORITVE SKUPAJ:</v>
      </c>
      <c r="H140" s="108">
        <f>SUM(H$131:H$138)</f>
        <v>0</v>
      </c>
    </row>
  </sheetData>
  <mergeCells count="15">
    <mergeCell ref="C136:F136"/>
    <mergeCell ref="B22:F22"/>
    <mergeCell ref="C24:D24"/>
    <mergeCell ref="C25:F25"/>
    <mergeCell ref="C46:D46"/>
    <mergeCell ref="C47:F47"/>
    <mergeCell ref="C89:D89"/>
    <mergeCell ref="C90:F90"/>
    <mergeCell ref="C77:D77"/>
    <mergeCell ref="C78:F78"/>
    <mergeCell ref="C108:D108"/>
    <mergeCell ref="C109:F109"/>
    <mergeCell ref="C129:D129"/>
    <mergeCell ref="C130:F130"/>
    <mergeCell ref="C133:F13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&amp;C&amp;"-,Ležeče"BREZOVICA - GRAČIŠČE 1. IN 2. ETAPA&amp;R&amp;"-,Ležeče"RAZPIS 2021</oddHeader>
    <oddFooter>Stran &amp;P od &amp;N</oddFooter>
  </headerFooter>
  <rowBreaks count="1" manualBreakCount="1">
    <brk id="88" min="1" max="7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160"/>
  <sheetViews>
    <sheetView view="pageBreakPreview" zoomScale="85" zoomScaleNormal="100" zoomScaleSheetLayoutView="85" workbookViewId="0">
      <selection activeCell="E7" sqref="E7"/>
    </sheetView>
  </sheetViews>
  <sheetFormatPr defaultColWidth="9.140625" defaultRowHeight="15.75"/>
  <cols>
    <col min="1" max="1" width="9.140625" style="49"/>
    <col min="2" max="3" width="10.7109375" style="51" customWidth="1"/>
    <col min="4" max="4" width="47.7109375" style="129" customWidth="1"/>
    <col min="5" max="5" width="14.7109375" style="46" customWidth="1"/>
    <col min="6" max="6" width="12.7109375" style="46" customWidth="1"/>
    <col min="7" max="7" width="15.7109375" style="1" customWidth="1"/>
    <col min="8" max="8" width="15.7109375" style="47" customWidth="1"/>
    <col min="9" max="9" width="11.5703125" style="48" bestFit="1" customWidth="1"/>
    <col min="10" max="10" width="10.140625" style="49" bestFit="1" customWidth="1"/>
    <col min="11" max="12" width="9.140625" style="49"/>
    <col min="13" max="13" width="9.140625" style="49" customWidth="1"/>
    <col min="14" max="16384" width="9.140625" style="49"/>
  </cols>
  <sheetData>
    <row r="1" spans="2:10">
      <c r="B1" s="44" t="s">
        <v>48</v>
      </c>
      <c r="C1" s="45" t="str">
        <f ca="1">MID(CELL("filename",A1),FIND("]",CELL("filename",A1))+1,255)</f>
        <v>OD KM 1+920 DO KM 2+900</v>
      </c>
    </row>
    <row r="3" spans="2:10">
      <c r="B3" s="50" t="s">
        <v>13</v>
      </c>
    </row>
    <row r="4" spans="2:10">
      <c r="B4" s="52" t="str">
        <f ca="1">"REKAPITULACIJA "&amp;C1</f>
        <v>REKAPITULACIJA OD KM 1+920 DO KM 2+900</v>
      </c>
      <c r="C4" s="53"/>
      <c r="D4" s="53"/>
      <c r="E4" s="54"/>
      <c r="F4" s="54"/>
      <c r="G4" s="2"/>
      <c r="H4" s="55"/>
      <c r="I4" s="56"/>
    </row>
    <row r="5" spans="2:10">
      <c r="B5" s="57"/>
      <c r="C5" s="58"/>
      <c r="D5" s="59"/>
      <c r="H5" s="60"/>
      <c r="I5" s="61"/>
      <c r="J5" s="62"/>
    </row>
    <row r="6" spans="2:10">
      <c r="B6" s="63" t="s">
        <v>44</v>
      </c>
      <c r="D6" s="64" t="str">
        <f>VLOOKUP(B6,$B$22:$H$9879,2,FALSE)</f>
        <v>PREDDELA</v>
      </c>
      <c r="E6" s="65"/>
      <c r="F6" s="47"/>
      <c r="H6" s="66">
        <f>VLOOKUP($D6&amp;" SKUPAJ:",$G$22:H$9943,2,FALSE)</f>
        <v>0</v>
      </c>
      <c r="I6" s="67"/>
      <c r="J6" s="68"/>
    </row>
    <row r="7" spans="2:10">
      <c r="B7" s="63"/>
      <c r="D7" s="64"/>
      <c r="E7" s="65"/>
      <c r="F7" s="47"/>
      <c r="H7" s="66"/>
      <c r="I7" s="69"/>
      <c r="J7" s="70"/>
    </row>
    <row r="8" spans="2:10">
      <c r="B8" s="63" t="s">
        <v>45</v>
      </c>
      <c r="D8" s="64" t="str">
        <f>VLOOKUP(B8,$B$22:$H$9879,2,FALSE)</f>
        <v>ZEMELJSKA DELA</v>
      </c>
      <c r="E8" s="65"/>
      <c r="F8" s="47"/>
      <c r="H8" s="66">
        <f>VLOOKUP($D8&amp;" SKUPAJ:",$G$22:H$9943,2,FALSE)</f>
        <v>0</v>
      </c>
      <c r="I8" s="71"/>
      <c r="J8" s="72"/>
    </row>
    <row r="9" spans="2:10">
      <c r="B9" s="63"/>
      <c r="D9" s="64"/>
      <c r="E9" s="65"/>
      <c r="F9" s="47"/>
      <c r="H9" s="66"/>
      <c r="I9" s="56"/>
    </row>
    <row r="10" spans="2:10">
      <c r="B10" s="63" t="s">
        <v>42</v>
      </c>
      <c r="D10" s="64" t="str">
        <f>VLOOKUP(B10,$B$22:$H$9879,2,FALSE)</f>
        <v>VOZIŠČNE KONSTRUKCIJE</v>
      </c>
      <c r="E10" s="65"/>
      <c r="F10" s="47"/>
      <c r="H10" s="66">
        <f>VLOOKUP($D10&amp;" SKUPAJ:",$G$22:H$9943,2,FALSE)</f>
        <v>0</v>
      </c>
    </row>
    <row r="11" spans="2:10">
      <c r="B11" s="63"/>
      <c r="D11" s="64"/>
      <c r="E11" s="65"/>
      <c r="F11" s="47"/>
      <c r="H11" s="66"/>
    </row>
    <row r="12" spans="2:10">
      <c r="B12" s="63" t="s">
        <v>46</v>
      </c>
      <c r="D12" s="64" t="str">
        <f>VLOOKUP(B12,$B$22:$H$9879,2,FALSE)</f>
        <v>ODVODNJAVANJE</v>
      </c>
      <c r="E12" s="65"/>
      <c r="F12" s="47"/>
      <c r="H12" s="66">
        <f>VLOOKUP($D12&amp;" SKUPAJ:",$G$22:H$9943,2,FALSE)</f>
        <v>0</v>
      </c>
    </row>
    <row r="13" spans="2:10">
      <c r="B13" s="63"/>
      <c r="D13" s="64"/>
      <c r="E13" s="65"/>
      <c r="F13" s="47"/>
      <c r="H13" s="66"/>
    </row>
    <row r="14" spans="2:10">
      <c r="B14" s="63" t="s">
        <v>47</v>
      </c>
      <c r="D14" s="64" t="str">
        <f>VLOOKUP(B14,$B$22:$H$9879,2,FALSE)</f>
        <v>GRADBENA IN OBRTNIŠKA DELA</v>
      </c>
      <c r="E14" s="65"/>
      <c r="F14" s="47"/>
      <c r="H14" s="66">
        <f>VLOOKUP($D14&amp;" SKUPAJ:",$G$22:H$9943,2,FALSE)</f>
        <v>0</v>
      </c>
    </row>
    <row r="15" spans="2:10">
      <c r="B15" s="63"/>
      <c r="D15" s="64"/>
      <c r="E15" s="65"/>
      <c r="F15" s="47"/>
      <c r="H15" s="66"/>
    </row>
    <row r="16" spans="2:10">
      <c r="B16" s="63" t="s">
        <v>54</v>
      </c>
      <c r="D16" s="64" t="str">
        <f>VLOOKUP(B16,$B$22:$H$9879,2,FALSE)</f>
        <v>OPREMA CEST</v>
      </c>
      <c r="E16" s="65"/>
      <c r="F16" s="47"/>
      <c r="H16" s="66">
        <f>VLOOKUP($D16&amp;" SKUPAJ:",$G$22:H$9943,2,FALSE)</f>
        <v>0</v>
      </c>
    </row>
    <row r="17" spans="2:11">
      <c r="B17" s="63"/>
      <c r="D17" s="64"/>
      <c r="E17" s="65"/>
      <c r="F17" s="47"/>
      <c r="H17" s="66"/>
    </row>
    <row r="18" spans="2:11">
      <c r="B18" s="63" t="s">
        <v>55</v>
      </c>
      <c r="D18" s="64" t="str">
        <f>VLOOKUP(B18,$B$22:$H$9879,2,FALSE)</f>
        <v>TUJE STORITVE</v>
      </c>
      <c r="E18" s="65"/>
      <c r="F18" s="47"/>
      <c r="H18" s="66">
        <f>VLOOKUP($D18&amp;" SKUPAJ:",$G$22:H$9943,2,FALSE)</f>
        <v>0</v>
      </c>
    </row>
    <row r="19" spans="2:11" s="48" customFormat="1" ht="16.5" thickBot="1">
      <c r="B19" s="73"/>
      <c r="C19" s="74"/>
      <c r="D19" s="75"/>
      <c r="E19" s="76"/>
      <c r="F19" s="77"/>
      <c r="G19" s="3"/>
      <c r="H19" s="78"/>
    </row>
    <row r="20" spans="2:11" s="48" customFormat="1" ht="16.5" thickTop="1">
      <c r="B20" s="79"/>
      <c r="C20" s="80"/>
      <c r="D20" s="81"/>
      <c r="E20" s="82"/>
      <c r="F20" s="83"/>
      <c r="G20" s="4" t="str">
        <f ca="1">"SKUPAJ "&amp;C1&amp;" (BREZ DDV):"</f>
        <v>SKUPAJ OD KM 1+920 DO KM 2+900 (BREZ DDV):</v>
      </c>
      <c r="H20" s="84">
        <f>SUM(H6:H18)</f>
        <v>0</v>
      </c>
    </row>
    <row r="22" spans="2:11" s="48" customFormat="1" ht="16.5" thickBot="1">
      <c r="B22" s="85" t="s">
        <v>0</v>
      </c>
      <c r="C22" s="86" t="s">
        <v>1</v>
      </c>
      <c r="D22" s="87" t="s">
        <v>2</v>
      </c>
      <c r="E22" s="88" t="s">
        <v>3</v>
      </c>
      <c r="F22" s="88" t="s">
        <v>4</v>
      </c>
      <c r="G22" s="5" t="s">
        <v>5</v>
      </c>
      <c r="H22" s="88" t="s">
        <v>6</v>
      </c>
    </row>
    <row r="24" spans="2:11">
      <c r="B24" s="144"/>
      <c r="C24" s="144"/>
      <c r="D24" s="144"/>
      <c r="E24" s="144"/>
      <c r="F24" s="144"/>
      <c r="G24" s="41"/>
      <c r="H24" s="89"/>
    </row>
    <row r="26" spans="2:11" s="48" customFormat="1">
      <c r="B26" s="90" t="s">
        <v>44</v>
      </c>
      <c r="C26" s="145" t="s">
        <v>57</v>
      </c>
      <c r="D26" s="145"/>
      <c r="E26" s="91"/>
      <c r="F26" s="92"/>
      <c r="G26" s="6"/>
      <c r="H26" s="93"/>
    </row>
    <row r="27" spans="2:11" s="48" customFormat="1">
      <c r="B27" s="94"/>
      <c r="C27" s="143"/>
      <c r="D27" s="143"/>
      <c r="E27" s="143"/>
      <c r="F27" s="143"/>
      <c r="G27" s="7"/>
      <c r="H27" s="95"/>
    </row>
    <row r="28" spans="2:11" s="48" customFormat="1" ht="31.5">
      <c r="B28" s="96">
        <f>+COUNT($B$27:B27)+1</f>
        <v>1</v>
      </c>
      <c r="C28" s="97" t="s">
        <v>102</v>
      </c>
      <c r="D28" s="98" t="s">
        <v>103</v>
      </c>
      <c r="E28" s="55" t="s">
        <v>92</v>
      </c>
      <c r="F28" s="55">
        <v>0.98</v>
      </c>
      <c r="G28" s="9"/>
      <c r="H28" s="95">
        <f>+$F28*G28</f>
        <v>0</v>
      </c>
      <c r="K28" s="46"/>
    </row>
    <row r="29" spans="2:11" s="48" customFormat="1" ht="31.5">
      <c r="B29" s="96">
        <f>+COUNT($B$27:B28)+1</f>
        <v>2</v>
      </c>
      <c r="C29" s="97" t="s">
        <v>104</v>
      </c>
      <c r="D29" s="98" t="s">
        <v>105</v>
      </c>
      <c r="E29" s="55" t="s">
        <v>90</v>
      </c>
      <c r="F29" s="55">
        <v>50</v>
      </c>
      <c r="G29" s="9"/>
      <c r="H29" s="95">
        <f t="shared" ref="H29:H46" si="0">+$F29*G29</f>
        <v>0</v>
      </c>
      <c r="K29" s="46"/>
    </row>
    <row r="30" spans="2:11" s="48" customFormat="1" ht="47.25">
      <c r="B30" s="96">
        <f>+COUNT($B$27:B29)+1</f>
        <v>3</v>
      </c>
      <c r="C30" s="97" t="s">
        <v>106</v>
      </c>
      <c r="D30" s="98" t="s">
        <v>107</v>
      </c>
      <c r="E30" s="55" t="s">
        <v>93</v>
      </c>
      <c r="F30" s="55">
        <v>1105</v>
      </c>
      <c r="G30" s="9"/>
      <c r="H30" s="95">
        <f t="shared" si="0"/>
        <v>0</v>
      </c>
      <c r="K30" s="46"/>
    </row>
    <row r="31" spans="2:11" s="48" customFormat="1" ht="31.5">
      <c r="B31" s="96">
        <f>+COUNT($B$27:B30)+1</f>
        <v>4</v>
      </c>
      <c r="C31" s="97" t="s">
        <v>108</v>
      </c>
      <c r="D31" s="98" t="s">
        <v>109</v>
      </c>
      <c r="E31" s="55" t="s">
        <v>83</v>
      </c>
      <c r="F31" s="55">
        <v>1386</v>
      </c>
      <c r="G31" s="9"/>
      <c r="H31" s="95">
        <f t="shared" si="0"/>
        <v>0</v>
      </c>
      <c r="K31" s="46"/>
    </row>
    <row r="32" spans="2:11" s="48" customFormat="1" ht="31.5">
      <c r="B32" s="96">
        <f>+COUNT($B$27:B31)+1</f>
        <v>5</v>
      </c>
      <c r="C32" s="97" t="s">
        <v>110</v>
      </c>
      <c r="D32" s="98" t="s">
        <v>111</v>
      </c>
      <c r="E32" s="55" t="s">
        <v>90</v>
      </c>
      <c r="F32" s="55">
        <v>35</v>
      </c>
      <c r="G32" s="9"/>
      <c r="H32" s="95">
        <f t="shared" si="0"/>
        <v>0</v>
      </c>
      <c r="K32" s="46"/>
    </row>
    <row r="33" spans="2:11" s="48" customFormat="1" ht="31.5">
      <c r="B33" s="96">
        <f>+COUNT($B$27:B32)+1</f>
        <v>6</v>
      </c>
      <c r="C33" s="97" t="s">
        <v>112</v>
      </c>
      <c r="D33" s="98" t="s">
        <v>113</v>
      </c>
      <c r="E33" s="55" t="s">
        <v>90</v>
      </c>
      <c r="F33" s="55">
        <v>3</v>
      </c>
      <c r="G33" s="9"/>
      <c r="H33" s="95">
        <f t="shared" si="0"/>
        <v>0</v>
      </c>
      <c r="K33" s="46"/>
    </row>
    <row r="34" spans="2:11" s="48" customFormat="1" ht="31.5">
      <c r="B34" s="96">
        <f>+COUNT($B$27:B33)+1</f>
        <v>7</v>
      </c>
      <c r="C34" s="97" t="s">
        <v>114</v>
      </c>
      <c r="D34" s="98" t="s">
        <v>115</v>
      </c>
      <c r="E34" s="55" t="s">
        <v>90</v>
      </c>
      <c r="F34" s="55">
        <v>35</v>
      </c>
      <c r="G34" s="9"/>
      <c r="H34" s="95">
        <f t="shared" si="0"/>
        <v>0</v>
      </c>
      <c r="K34" s="46"/>
    </row>
    <row r="35" spans="2:11" s="48" customFormat="1" ht="31.5">
      <c r="B35" s="96">
        <f>+COUNT($B$27:B34)+1</f>
        <v>8</v>
      </c>
      <c r="C35" s="97" t="s">
        <v>116</v>
      </c>
      <c r="D35" s="98" t="s">
        <v>117</v>
      </c>
      <c r="E35" s="55" t="s">
        <v>90</v>
      </c>
      <c r="F35" s="55">
        <v>3</v>
      </c>
      <c r="G35" s="9"/>
      <c r="H35" s="95">
        <f t="shared" si="0"/>
        <v>0</v>
      </c>
      <c r="K35" s="46"/>
    </row>
    <row r="36" spans="2:11" s="48" customFormat="1">
      <c r="B36" s="96">
        <f>+COUNT($B$27:B35)+1</f>
        <v>9</v>
      </c>
      <c r="C36" s="97" t="s">
        <v>118</v>
      </c>
      <c r="D36" s="98" t="s">
        <v>119</v>
      </c>
      <c r="E36" s="55" t="s">
        <v>120</v>
      </c>
      <c r="F36" s="55">
        <v>12</v>
      </c>
      <c r="G36" s="9"/>
      <c r="H36" s="95">
        <f t="shared" si="0"/>
        <v>0</v>
      </c>
      <c r="K36" s="46"/>
    </row>
    <row r="37" spans="2:11" s="48" customFormat="1" ht="31.5">
      <c r="B37" s="96">
        <f>+COUNT($B$27:B36)+1</f>
        <v>10</v>
      </c>
      <c r="C37" s="97" t="s">
        <v>121</v>
      </c>
      <c r="D37" s="98" t="s">
        <v>122</v>
      </c>
      <c r="E37" s="55" t="s">
        <v>90</v>
      </c>
      <c r="F37" s="55">
        <v>10</v>
      </c>
      <c r="G37" s="9"/>
      <c r="H37" s="95">
        <f t="shared" si="0"/>
        <v>0</v>
      </c>
      <c r="K37" s="46"/>
    </row>
    <row r="38" spans="2:11" s="48" customFormat="1" ht="31.5">
      <c r="B38" s="96">
        <f>+COUNT($B$27:B37)+1</f>
        <v>11</v>
      </c>
      <c r="C38" s="97" t="s">
        <v>262</v>
      </c>
      <c r="D38" s="98" t="s">
        <v>263</v>
      </c>
      <c r="E38" s="55" t="s">
        <v>90</v>
      </c>
      <c r="F38" s="55">
        <v>2</v>
      </c>
      <c r="G38" s="9"/>
      <c r="H38" s="95">
        <f t="shared" si="0"/>
        <v>0</v>
      </c>
      <c r="K38" s="46"/>
    </row>
    <row r="39" spans="2:11" s="48" customFormat="1">
      <c r="B39" s="96">
        <f>+COUNT($B$27:B38)+1</f>
        <v>12</v>
      </c>
      <c r="C39" s="97" t="s">
        <v>123</v>
      </c>
      <c r="D39" s="98" t="s">
        <v>264</v>
      </c>
      <c r="E39" s="55" t="s">
        <v>93</v>
      </c>
      <c r="F39" s="55">
        <v>101</v>
      </c>
      <c r="G39" s="9"/>
      <c r="H39" s="95">
        <f t="shared" si="0"/>
        <v>0</v>
      </c>
      <c r="K39" s="46"/>
    </row>
    <row r="40" spans="2:11" s="48" customFormat="1" ht="31.5">
      <c r="B40" s="96">
        <f>+COUNT($B$27:B39)+1</f>
        <v>13</v>
      </c>
      <c r="C40" s="97" t="s">
        <v>125</v>
      </c>
      <c r="D40" s="98" t="s">
        <v>126</v>
      </c>
      <c r="E40" s="55" t="s">
        <v>83</v>
      </c>
      <c r="F40" s="55">
        <v>39</v>
      </c>
      <c r="G40" s="9"/>
      <c r="H40" s="95">
        <f t="shared" si="0"/>
        <v>0</v>
      </c>
      <c r="K40" s="46"/>
    </row>
    <row r="41" spans="2:11" s="48" customFormat="1" ht="31.5">
      <c r="B41" s="96">
        <f>+COUNT($B$27:B40)+1</f>
        <v>14</v>
      </c>
      <c r="C41" s="97" t="s">
        <v>127</v>
      </c>
      <c r="D41" s="98" t="s">
        <v>128</v>
      </c>
      <c r="E41" s="55" t="s">
        <v>83</v>
      </c>
      <c r="F41" s="55">
        <v>4953</v>
      </c>
      <c r="G41" s="9"/>
      <c r="H41" s="95">
        <f t="shared" si="0"/>
        <v>0</v>
      </c>
      <c r="K41" s="46"/>
    </row>
    <row r="42" spans="2:11" s="48" customFormat="1" ht="31.5">
      <c r="B42" s="96">
        <f>+COUNT($B$27:B41)+1</f>
        <v>15</v>
      </c>
      <c r="C42" s="97" t="s">
        <v>129</v>
      </c>
      <c r="D42" s="98" t="s">
        <v>130</v>
      </c>
      <c r="E42" s="55" t="s">
        <v>93</v>
      </c>
      <c r="F42" s="55">
        <v>6</v>
      </c>
      <c r="G42" s="9"/>
      <c r="H42" s="95">
        <f t="shared" si="0"/>
        <v>0</v>
      </c>
      <c r="K42" s="46"/>
    </row>
    <row r="43" spans="2:11" s="48" customFormat="1" ht="31.5">
      <c r="B43" s="96">
        <f>+COUNT($B$27:B42)+1</f>
        <v>16</v>
      </c>
      <c r="C43" s="97" t="s">
        <v>131</v>
      </c>
      <c r="D43" s="98" t="s">
        <v>132</v>
      </c>
      <c r="E43" s="55" t="s">
        <v>93</v>
      </c>
      <c r="F43" s="55">
        <v>1</v>
      </c>
      <c r="G43" s="9"/>
      <c r="H43" s="95">
        <f t="shared" si="0"/>
        <v>0</v>
      </c>
      <c r="K43" s="46"/>
    </row>
    <row r="44" spans="2:11" s="48" customFormat="1" ht="31.5">
      <c r="B44" s="96">
        <f>+COUNT($B$27:B43)+1</f>
        <v>17</v>
      </c>
      <c r="C44" s="97" t="s">
        <v>133</v>
      </c>
      <c r="D44" s="98" t="s">
        <v>134</v>
      </c>
      <c r="E44" s="55" t="s">
        <v>90</v>
      </c>
      <c r="F44" s="55">
        <v>2</v>
      </c>
      <c r="G44" s="9"/>
      <c r="H44" s="95">
        <f t="shared" si="0"/>
        <v>0</v>
      </c>
      <c r="K44" s="46"/>
    </row>
    <row r="45" spans="2:11" s="48" customFormat="1" ht="31.5">
      <c r="B45" s="96">
        <f>+COUNT($B$27:B44)+1</f>
        <v>18</v>
      </c>
      <c r="C45" s="97" t="s">
        <v>265</v>
      </c>
      <c r="D45" s="98" t="s">
        <v>266</v>
      </c>
      <c r="E45" s="55" t="s">
        <v>82</v>
      </c>
      <c r="F45" s="55">
        <v>51</v>
      </c>
      <c r="G45" s="9"/>
      <c r="H45" s="95">
        <f t="shared" si="0"/>
        <v>0</v>
      </c>
      <c r="K45" s="46"/>
    </row>
    <row r="46" spans="2:11" s="48" customFormat="1" ht="31.5">
      <c r="B46" s="96">
        <f>+COUNT($B$27:B45)+1</f>
        <v>19</v>
      </c>
      <c r="C46" s="97" t="s">
        <v>135</v>
      </c>
      <c r="D46" s="98" t="s">
        <v>79</v>
      </c>
      <c r="E46" s="55" t="s">
        <v>82</v>
      </c>
      <c r="F46" s="55">
        <v>77</v>
      </c>
      <c r="G46" s="9"/>
      <c r="H46" s="95">
        <f t="shared" si="0"/>
        <v>0</v>
      </c>
      <c r="K46" s="46"/>
    </row>
    <row r="47" spans="2:11" s="48" customFormat="1" ht="15.75" customHeight="1">
      <c r="B47" s="99"/>
      <c r="C47" s="100"/>
      <c r="D47" s="101"/>
      <c r="E47" s="102"/>
      <c r="F47" s="103"/>
      <c r="G47" s="40"/>
      <c r="H47" s="104"/>
    </row>
    <row r="48" spans="2:11" s="48" customFormat="1" ht="16.5" thickBot="1">
      <c r="B48" s="105"/>
      <c r="C48" s="106"/>
      <c r="D48" s="106"/>
      <c r="E48" s="107"/>
      <c r="F48" s="107"/>
      <c r="G48" s="8" t="str">
        <f>C26&amp;" SKUPAJ:"</f>
        <v>PREDDELA SKUPAJ:</v>
      </c>
      <c r="H48" s="108">
        <f>SUM(H$28:H$46)</f>
        <v>0</v>
      </c>
    </row>
    <row r="49" spans="2:8" s="48" customFormat="1">
      <c r="B49" s="99"/>
      <c r="C49" s="100"/>
      <c r="D49" s="101"/>
      <c r="E49" s="102"/>
      <c r="F49" s="103"/>
      <c r="G49" s="40"/>
      <c r="H49" s="104"/>
    </row>
    <row r="50" spans="2:8" s="48" customFormat="1">
      <c r="B50" s="90" t="s">
        <v>45</v>
      </c>
      <c r="C50" s="145" t="s">
        <v>59</v>
      </c>
      <c r="D50" s="145"/>
      <c r="E50" s="91"/>
      <c r="F50" s="92"/>
      <c r="G50" s="6"/>
      <c r="H50" s="93"/>
    </row>
    <row r="51" spans="2:8" s="48" customFormat="1">
      <c r="B51" s="94"/>
      <c r="C51" s="143"/>
      <c r="D51" s="143"/>
      <c r="E51" s="143"/>
      <c r="F51" s="143"/>
      <c r="G51" s="7"/>
      <c r="H51" s="95"/>
    </row>
    <row r="52" spans="2:8" s="48" customFormat="1" ht="31.5">
      <c r="B52" s="96">
        <f>+COUNT($B$51:B51)+1</f>
        <v>1</v>
      </c>
      <c r="C52" s="97" t="s">
        <v>137</v>
      </c>
      <c r="D52" s="98" t="s">
        <v>138</v>
      </c>
      <c r="E52" s="55" t="s">
        <v>82</v>
      </c>
      <c r="F52" s="55">
        <v>1757</v>
      </c>
      <c r="G52" s="9"/>
      <c r="H52" s="95">
        <f t="shared" ref="H52" si="1">+$F52*G52</f>
        <v>0</v>
      </c>
    </row>
    <row r="53" spans="2:8" s="48" customFormat="1" ht="31.5">
      <c r="B53" s="96">
        <f>+COUNT($B$51:B52)+1</f>
        <v>2</v>
      </c>
      <c r="C53" s="97" t="s">
        <v>139</v>
      </c>
      <c r="D53" s="98" t="s">
        <v>140</v>
      </c>
      <c r="E53" s="55" t="s">
        <v>82</v>
      </c>
      <c r="F53" s="55">
        <v>5121</v>
      </c>
      <c r="G53" s="9"/>
      <c r="H53" s="95">
        <f t="shared" ref="H53:H76" si="2">+$F53*G53</f>
        <v>0</v>
      </c>
    </row>
    <row r="54" spans="2:8" s="48" customFormat="1" ht="31.5">
      <c r="B54" s="96">
        <f>+COUNT($B$51:B53)+1</f>
        <v>3</v>
      </c>
      <c r="C54" s="97" t="s">
        <v>141</v>
      </c>
      <c r="D54" s="98" t="s">
        <v>142</v>
      </c>
      <c r="E54" s="55" t="s">
        <v>82</v>
      </c>
      <c r="F54" s="55">
        <v>1007</v>
      </c>
      <c r="G54" s="9"/>
      <c r="H54" s="95">
        <f t="shared" si="2"/>
        <v>0</v>
      </c>
    </row>
    <row r="55" spans="2:8" s="48" customFormat="1" ht="31.5">
      <c r="B55" s="96">
        <f>+COUNT($B$51:B54)+1</f>
        <v>4</v>
      </c>
      <c r="C55" s="97" t="s">
        <v>143</v>
      </c>
      <c r="D55" s="98" t="s">
        <v>144</v>
      </c>
      <c r="E55" s="55" t="s">
        <v>82</v>
      </c>
      <c r="F55" s="55">
        <v>236</v>
      </c>
      <c r="G55" s="9"/>
      <c r="H55" s="95">
        <f t="shared" ref="H55:H68" si="3">+$F55*G55</f>
        <v>0</v>
      </c>
    </row>
    <row r="56" spans="2:8" s="48" customFormat="1" ht="63">
      <c r="B56" s="96">
        <f>+COUNT($B$51:B55)+1</f>
        <v>5</v>
      </c>
      <c r="C56" s="97" t="s">
        <v>145</v>
      </c>
      <c r="D56" s="98" t="s">
        <v>146</v>
      </c>
      <c r="E56" s="55" t="s">
        <v>82</v>
      </c>
      <c r="F56" s="55">
        <v>48</v>
      </c>
      <c r="G56" s="9"/>
      <c r="H56" s="95">
        <f t="shared" si="3"/>
        <v>0</v>
      </c>
    </row>
    <row r="57" spans="2:8" s="48" customFormat="1" ht="63">
      <c r="B57" s="96">
        <f>+COUNT($B$51:B56)+1</f>
        <v>6</v>
      </c>
      <c r="C57" s="97" t="s">
        <v>147</v>
      </c>
      <c r="D57" s="98" t="s">
        <v>148</v>
      </c>
      <c r="E57" s="55" t="s">
        <v>82</v>
      </c>
      <c r="F57" s="55">
        <v>107</v>
      </c>
      <c r="G57" s="9"/>
      <c r="H57" s="95">
        <f t="shared" si="3"/>
        <v>0</v>
      </c>
    </row>
    <row r="58" spans="2:8" s="48" customFormat="1" ht="47.25">
      <c r="B58" s="96">
        <f>+COUNT($B$51:B57)+1</f>
        <v>7</v>
      </c>
      <c r="C58" s="97" t="s">
        <v>149</v>
      </c>
      <c r="D58" s="98" t="s">
        <v>150</v>
      </c>
      <c r="E58" s="55" t="s">
        <v>82</v>
      </c>
      <c r="F58" s="55">
        <v>107</v>
      </c>
      <c r="G58" s="9"/>
      <c r="H58" s="95">
        <f t="shared" si="3"/>
        <v>0</v>
      </c>
    </row>
    <row r="59" spans="2:8" s="48" customFormat="1" ht="63">
      <c r="B59" s="96">
        <f>+COUNT($B$51:B58)+1</f>
        <v>8</v>
      </c>
      <c r="C59" s="97" t="s">
        <v>151</v>
      </c>
      <c r="D59" s="98" t="s">
        <v>152</v>
      </c>
      <c r="E59" s="55" t="s">
        <v>82</v>
      </c>
      <c r="F59" s="55">
        <v>1193</v>
      </c>
      <c r="G59" s="9"/>
      <c r="H59" s="95">
        <f t="shared" si="3"/>
        <v>0</v>
      </c>
    </row>
    <row r="60" spans="2:8" s="48" customFormat="1" ht="31.5">
      <c r="B60" s="96">
        <f>+COUNT($B$51:B59)+1</f>
        <v>9</v>
      </c>
      <c r="C60" s="97" t="s">
        <v>153</v>
      </c>
      <c r="D60" s="98" t="s">
        <v>154</v>
      </c>
      <c r="E60" s="55" t="s">
        <v>82</v>
      </c>
      <c r="F60" s="55">
        <v>326</v>
      </c>
      <c r="G60" s="9"/>
      <c r="H60" s="95">
        <f t="shared" si="3"/>
        <v>0</v>
      </c>
    </row>
    <row r="61" spans="2:8" s="48" customFormat="1">
      <c r="B61" s="96">
        <f>+COUNT($B$51:B60)+1</f>
        <v>10</v>
      </c>
      <c r="C61" s="97" t="s">
        <v>155</v>
      </c>
      <c r="D61" s="98" t="s">
        <v>156</v>
      </c>
      <c r="E61" s="55" t="s">
        <v>82</v>
      </c>
      <c r="F61" s="55">
        <v>2</v>
      </c>
      <c r="G61" s="9"/>
      <c r="H61" s="95">
        <f t="shared" si="3"/>
        <v>0</v>
      </c>
    </row>
    <row r="62" spans="2:8" s="48" customFormat="1" ht="31.5">
      <c r="B62" s="96">
        <f>+COUNT($B$51:B61)+1</f>
        <v>11</v>
      </c>
      <c r="C62" s="97" t="s">
        <v>157</v>
      </c>
      <c r="D62" s="98" t="s">
        <v>158</v>
      </c>
      <c r="E62" s="55" t="s">
        <v>83</v>
      </c>
      <c r="F62" s="55">
        <v>9741</v>
      </c>
      <c r="G62" s="9"/>
      <c r="H62" s="95">
        <f t="shared" si="3"/>
        <v>0</v>
      </c>
    </row>
    <row r="63" spans="2:8" s="48" customFormat="1" ht="31.5">
      <c r="B63" s="96">
        <f>+COUNT($B$51:B62)+1</f>
        <v>12</v>
      </c>
      <c r="C63" s="97" t="s">
        <v>159</v>
      </c>
      <c r="D63" s="98" t="s">
        <v>160</v>
      </c>
      <c r="E63" s="55" t="s">
        <v>83</v>
      </c>
      <c r="F63" s="55">
        <v>1043</v>
      </c>
      <c r="G63" s="9"/>
      <c r="H63" s="95">
        <f t="shared" si="3"/>
        <v>0</v>
      </c>
    </row>
    <row r="64" spans="2:8" s="48" customFormat="1" ht="31.5">
      <c r="B64" s="96">
        <f>+COUNT($B$51:B63)+1</f>
        <v>13</v>
      </c>
      <c r="C64" s="97" t="s">
        <v>161</v>
      </c>
      <c r="D64" s="98" t="s">
        <v>162</v>
      </c>
      <c r="E64" s="55" t="s">
        <v>83</v>
      </c>
      <c r="F64" s="55">
        <v>462</v>
      </c>
      <c r="G64" s="9"/>
      <c r="H64" s="95">
        <f t="shared" si="3"/>
        <v>0</v>
      </c>
    </row>
    <row r="65" spans="2:8" s="48" customFormat="1" ht="47.25">
      <c r="B65" s="96">
        <f>+COUNT($B$51:B64)+1</f>
        <v>14</v>
      </c>
      <c r="C65" s="97" t="s">
        <v>163</v>
      </c>
      <c r="D65" s="98" t="s">
        <v>164</v>
      </c>
      <c r="E65" s="55" t="s">
        <v>82</v>
      </c>
      <c r="F65" s="55">
        <v>77</v>
      </c>
      <c r="G65" s="9"/>
      <c r="H65" s="95">
        <f t="shared" si="3"/>
        <v>0</v>
      </c>
    </row>
    <row r="66" spans="2:8" s="48" customFormat="1" ht="31.5">
      <c r="B66" s="96">
        <f>+COUNT($B$51:B65)+1</f>
        <v>15</v>
      </c>
      <c r="C66" s="97" t="s">
        <v>165</v>
      </c>
      <c r="D66" s="98" t="s">
        <v>166</v>
      </c>
      <c r="E66" s="55" t="s">
        <v>82</v>
      </c>
      <c r="F66" s="55">
        <v>1631</v>
      </c>
      <c r="G66" s="9"/>
      <c r="H66" s="95">
        <f t="shared" si="3"/>
        <v>0</v>
      </c>
    </row>
    <row r="67" spans="2:8" s="48" customFormat="1" ht="31.5">
      <c r="B67" s="96">
        <f>+COUNT($B$51:B66)+1</f>
        <v>16</v>
      </c>
      <c r="C67" s="97" t="s">
        <v>267</v>
      </c>
      <c r="D67" s="98" t="s">
        <v>268</v>
      </c>
      <c r="E67" s="55" t="s">
        <v>82</v>
      </c>
      <c r="F67" s="55">
        <v>266</v>
      </c>
      <c r="G67" s="9"/>
      <c r="H67" s="95">
        <f t="shared" si="3"/>
        <v>0</v>
      </c>
    </row>
    <row r="68" spans="2:8" s="48" customFormat="1" ht="31.5">
      <c r="B68" s="96">
        <f>+COUNT($B$51:B67)+1</f>
        <v>17</v>
      </c>
      <c r="C68" s="97" t="s">
        <v>167</v>
      </c>
      <c r="D68" s="98" t="s">
        <v>168</v>
      </c>
      <c r="E68" s="55" t="s">
        <v>82</v>
      </c>
      <c r="F68" s="55">
        <v>926</v>
      </c>
      <c r="G68" s="9"/>
      <c r="H68" s="95">
        <f t="shared" si="3"/>
        <v>0</v>
      </c>
    </row>
    <row r="69" spans="2:8" s="48" customFormat="1" ht="47.25">
      <c r="B69" s="96">
        <f>+COUNT($B$51:B68)+1</f>
        <v>18</v>
      </c>
      <c r="C69" s="97" t="s">
        <v>169</v>
      </c>
      <c r="D69" s="98" t="s">
        <v>170</v>
      </c>
      <c r="E69" s="55" t="s">
        <v>82</v>
      </c>
      <c r="F69" s="55">
        <v>3882</v>
      </c>
      <c r="G69" s="9"/>
      <c r="H69" s="95">
        <f t="shared" si="2"/>
        <v>0</v>
      </c>
    </row>
    <row r="70" spans="2:8" s="48" customFormat="1" ht="31.5">
      <c r="B70" s="96">
        <f>+COUNT($B$51:B69)+1</f>
        <v>19</v>
      </c>
      <c r="C70" s="97" t="s">
        <v>171</v>
      </c>
      <c r="D70" s="98" t="s">
        <v>172</v>
      </c>
      <c r="E70" s="55" t="s">
        <v>83</v>
      </c>
      <c r="F70" s="55">
        <v>5083</v>
      </c>
      <c r="G70" s="9"/>
      <c r="H70" s="95">
        <f t="shared" si="2"/>
        <v>0</v>
      </c>
    </row>
    <row r="71" spans="2:8" s="48" customFormat="1">
      <c r="B71" s="96">
        <f>+COUNT($B$51:B70)+1</f>
        <v>20</v>
      </c>
      <c r="C71" s="97" t="s">
        <v>269</v>
      </c>
      <c r="D71" s="98" t="s">
        <v>270</v>
      </c>
      <c r="E71" s="55" t="s">
        <v>82</v>
      </c>
      <c r="F71" s="55">
        <v>61</v>
      </c>
      <c r="G71" s="9"/>
      <c r="H71" s="95">
        <f t="shared" si="2"/>
        <v>0</v>
      </c>
    </row>
    <row r="72" spans="2:8" s="48" customFormat="1">
      <c r="B72" s="96">
        <f>+COUNT($B$51:B71)+1</f>
        <v>21</v>
      </c>
      <c r="C72" s="97" t="s">
        <v>271</v>
      </c>
      <c r="D72" s="98" t="s">
        <v>272</v>
      </c>
      <c r="E72" s="55" t="s">
        <v>83</v>
      </c>
      <c r="F72" s="55">
        <v>413</v>
      </c>
      <c r="G72" s="9"/>
      <c r="H72" s="95">
        <f t="shared" si="2"/>
        <v>0</v>
      </c>
    </row>
    <row r="73" spans="2:8" s="48" customFormat="1">
      <c r="B73" s="96">
        <f>+COUNT($B$51:B72)+1</f>
        <v>22</v>
      </c>
      <c r="C73" s="97">
        <v>29113</v>
      </c>
      <c r="D73" s="98" t="s">
        <v>98</v>
      </c>
      <c r="E73" s="55" t="s">
        <v>84</v>
      </c>
      <c r="F73" s="55">
        <v>1525</v>
      </c>
      <c r="G73" s="9"/>
      <c r="H73" s="95">
        <f t="shared" si="2"/>
        <v>0</v>
      </c>
    </row>
    <row r="74" spans="2:8" s="48" customFormat="1">
      <c r="B74" s="96">
        <f>+COUNT($B$51:B73)+1</f>
        <v>23</v>
      </c>
      <c r="C74" s="97">
        <v>29121</v>
      </c>
      <c r="D74" s="98" t="s">
        <v>173</v>
      </c>
      <c r="E74" s="55" t="s">
        <v>84</v>
      </c>
      <c r="F74" s="55">
        <v>18283</v>
      </c>
      <c r="G74" s="9"/>
      <c r="H74" s="95">
        <f t="shared" si="2"/>
        <v>0</v>
      </c>
    </row>
    <row r="75" spans="2:8" s="48" customFormat="1">
      <c r="B75" s="96">
        <f>+COUNT($B$51:B74)+1</f>
        <v>24</v>
      </c>
      <c r="C75" s="97">
        <v>29122</v>
      </c>
      <c r="D75" s="98" t="s">
        <v>174</v>
      </c>
      <c r="E75" s="55" t="s">
        <v>84</v>
      </c>
      <c r="F75" s="55">
        <v>1289</v>
      </c>
      <c r="G75" s="9"/>
      <c r="H75" s="95">
        <f t="shared" si="2"/>
        <v>0</v>
      </c>
    </row>
    <row r="76" spans="2:8" s="48" customFormat="1" ht="31.5">
      <c r="B76" s="96">
        <f>+COUNT($B$51:B75)+1</f>
        <v>25</v>
      </c>
      <c r="C76" s="97">
        <v>29131</v>
      </c>
      <c r="D76" s="98" t="s">
        <v>175</v>
      </c>
      <c r="E76" s="55" t="s">
        <v>82</v>
      </c>
      <c r="F76" s="55">
        <v>995</v>
      </c>
      <c r="G76" s="9"/>
      <c r="H76" s="95">
        <f t="shared" si="2"/>
        <v>0</v>
      </c>
    </row>
    <row r="77" spans="2:8" s="48" customFormat="1" ht="31.5">
      <c r="B77" s="96">
        <f>+COUNT($B$51:B76)+1</f>
        <v>26</v>
      </c>
      <c r="C77" s="97">
        <v>29134</v>
      </c>
      <c r="D77" s="98" t="s">
        <v>176</v>
      </c>
      <c r="E77" s="55" t="s">
        <v>82</v>
      </c>
      <c r="F77" s="55">
        <v>6796</v>
      </c>
      <c r="G77" s="9"/>
      <c r="H77" s="95">
        <f t="shared" ref="H77:H80" si="4">+$F77*G77</f>
        <v>0</v>
      </c>
    </row>
    <row r="78" spans="2:8" s="48" customFormat="1" ht="31.5">
      <c r="B78" s="96">
        <f>+COUNT($B$51:B77)+1</f>
        <v>27</v>
      </c>
      <c r="C78" s="97">
        <v>29135</v>
      </c>
      <c r="D78" s="98" t="s">
        <v>273</v>
      </c>
      <c r="E78" s="55" t="s">
        <v>82</v>
      </c>
      <c r="F78" s="55">
        <v>1114</v>
      </c>
      <c r="G78" s="9"/>
      <c r="H78" s="95">
        <f t="shared" si="4"/>
        <v>0</v>
      </c>
    </row>
    <row r="79" spans="2:8" s="48" customFormat="1" ht="31.5">
      <c r="B79" s="96">
        <f>+COUNT($B$51:B78)+1</f>
        <v>28</v>
      </c>
      <c r="C79" s="97">
        <v>29136</v>
      </c>
      <c r="D79" s="98" t="s">
        <v>178</v>
      </c>
      <c r="E79" s="55" t="s">
        <v>82</v>
      </c>
      <c r="F79" s="55">
        <v>236</v>
      </c>
      <c r="G79" s="9"/>
      <c r="H79" s="95">
        <f t="shared" si="4"/>
        <v>0</v>
      </c>
    </row>
    <row r="80" spans="2:8" s="48" customFormat="1">
      <c r="B80" s="96">
        <f>+COUNT($B$51:B79)+1</f>
        <v>29</v>
      </c>
      <c r="C80" s="97" t="s">
        <v>179</v>
      </c>
      <c r="D80" s="98" t="s">
        <v>180</v>
      </c>
      <c r="E80" s="55" t="s">
        <v>82</v>
      </c>
      <c r="F80" s="55">
        <v>4</v>
      </c>
      <c r="G80" s="9"/>
      <c r="H80" s="95">
        <f t="shared" si="4"/>
        <v>0</v>
      </c>
    </row>
    <row r="81" spans="2:10" s="48" customFormat="1" ht="15.75" customHeight="1">
      <c r="B81" s="99"/>
      <c r="C81" s="100"/>
      <c r="D81" s="101"/>
      <c r="E81" s="102"/>
      <c r="F81" s="103"/>
      <c r="G81" s="40"/>
      <c r="H81" s="104"/>
    </row>
    <row r="82" spans="2:10" s="48" customFormat="1" ht="16.5" thickBot="1">
      <c r="B82" s="105"/>
      <c r="C82" s="106"/>
      <c r="D82" s="106"/>
      <c r="E82" s="107"/>
      <c r="F82" s="107"/>
      <c r="G82" s="8" t="str">
        <f>C50&amp;" SKUPAJ:"</f>
        <v>ZEMELJSKA DELA SKUPAJ:</v>
      </c>
      <c r="H82" s="108">
        <f>SUM(H$52:H$80)</f>
        <v>0</v>
      </c>
    </row>
    <row r="83" spans="2:10" s="48" customFormat="1">
      <c r="B83" s="109"/>
      <c r="C83" s="100"/>
      <c r="D83" s="110"/>
      <c r="E83" s="111"/>
      <c r="F83" s="103"/>
      <c r="G83" s="40"/>
      <c r="H83" s="104"/>
      <c r="J83" s="49"/>
    </row>
    <row r="84" spans="2:10" s="48" customFormat="1">
      <c r="B84" s="90" t="s">
        <v>42</v>
      </c>
      <c r="C84" s="145" t="s">
        <v>66</v>
      </c>
      <c r="D84" s="145"/>
      <c r="E84" s="91"/>
      <c r="F84" s="92"/>
      <c r="G84" s="6"/>
      <c r="H84" s="93"/>
      <c r="J84" s="49"/>
    </row>
    <row r="85" spans="2:10" s="48" customFormat="1">
      <c r="B85" s="94"/>
      <c r="C85" s="143"/>
      <c r="D85" s="143"/>
      <c r="E85" s="143"/>
      <c r="F85" s="143"/>
      <c r="G85" s="7"/>
      <c r="H85" s="95"/>
    </row>
    <row r="86" spans="2:10" s="48" customFormat="1" ht="47.25">
      <c r="B86" s="96">
        <f>+COUNT($B$85:B85)+1</f>
        <v>1</v>
      </c>
      <c r="C86" s="97" t="s">
        <v>182</v>
      </c>
      <c r="D86" s="98" t="s">
        <v>183</v>
      </c>
      <c r="E86" s="55" t="s">
        <v>82</v>
      </c>
      <c r="F86" s="55">
        <v>2583</v>
      </c>
      <c r="G86" s="9"/>
      <c r="H86" s="95">
        <f t="shared" ref="H86" si="5">+$F86*G86</f>
        <v>0</v>
      </c>
      <c r="J86" s="49"/>
    </row>
    <row r="87" spans="2:10" s="48" customFormat="1" ht="31.5">
      <c r="B87" s="96">
        <f>+COUNT($B$85:B86)+1</f>
        <v>2</v>
      </c>
      <c r="C87" s="97" t="s">
        <v>184</v>
      </c>
      <c r="D87" s="98" t="s">
        <v>185</v>
      </c>
      <c r="E87" s="55" t="s">
        <v>83</v>
      </c>
      <c r="F87" s="55">
        <v>5992</v>
      </c>
      <c r="G87" s="9"/>
      <c r="H87" s="95">
        <f t="shared" ref="H87:H92" si="6">+$F87*G87</f>
        <v>0</v>
      </c>
      <c r="J87" s="49"/>
    </row>
    <row r="88" spans="2:10" s="48" customFormat="1" ht="47.25">
      <c r="B88" s="96">
        <f>+COUNT($B$85:B87)+1</f>
        <v>3</v>
      </c>
      <c r="C88" s="97" t="s">
        <v>186</v>
      </c>
      <c r="D88" s="98" t="s">
        <v>187</v>
      </c>
      <c r="E88" s="55" t="s">
        <v>82</v>
      </c>
      <c r="F88" s="55">
        <v>79</v>
      </c>
      <c r="G88" s="9"/>
      <c r="H88" s="95">
        <f t="shared" si="6"/>
        <v>0</v>
      </c>
      <c r="J88" s="49"/>
    </row>
    <row r="89" spans="2:10" s="48" customFormat="1" ht="31.5">
      <c r="B89" s="96">
        <f>+COUNT($B$85:B88)+1</f>
        <v>4</v>
      </c>
      <c r="C89" s="97" t="s">
        <v>188</v>
      </c>
      <c r="D89" s="98" t="s">
        <v>189</v>
      </c>
      <c r="E89" s="55" t="s">
        <v>82</v>
      </c>
      <c r="F89" s="55">
        <v>13</v>
      </c>
      <c r="G89" s="9"/>
      <c r="H89" s="95">
        <f t="shared" si="6"/>
        <v>0</v>
      </c>
      <c r="J89" s="49"/>
    </row>
    <row r="90" spans="2:10" s="48" customFormat="1" ht="31.5">
      <c r="B90" s="96">
        <f>+COUNT($B$85:B89)+1</f>
        <v>5</v>
      </c>
      <c r="C90" s="97" t="s">
        <v>190</v>
      </c>
      <c r="D90" s="98" t="s">
        <v>191</v>
      </c>
      <c r="E90" s="55" t="s">
        <v>83</v>
      </c>
      <c r="F90" s="55">
        <v>5887</v>
      </c>
      <c r="G90" s="9"/>
      <c r="H90" s="95">
        <f t="shared" si="6"/>
        <v>0</v>
      </c>
      <c r="J90" s="49"/>
    </row>
    <row r="91" spans="2:10" s="48" customFormat="1">
      <c r="B91" s="96">
        <f>+COUNT($B$85:B90)+1</f>
        <v>6</v>
      </c>
      <c r="C91" s="97" t="s">
        <v>192</v>
      </c>
      <c r="D91" s="98" t="s">
        <v>193</v>
      </c>
      <c r="E91" s="55" t="s">
        <v>82</v>
      </c>
      <c r="F91" s="55">
        <v>16</v>
      </c>
      <c r="G91" s="9"/>
      <c r="H91" s="95">
        <f t="shared" si="6"/>
        <v>0</v>
      </c>
      <c r="J91" s="49"/>
    </row>
    <row r="92" spans="2:10" s="48" customFormat="1" ht="31.5">
      <c r="B92" s="96">
        <f>+COUNT($B$85:B91)+1</f>
        <v>7</v>
      </c>
      <c r="C92" s="97" t="s">
        <v>274</v>
      </c>
      <c r="D92" s="98" t="s">
        <v>275</v>
      </c>
      <c r="E92" s="55" t="s">
        <v>82</v>
      </c>
      <c r="F92" s="55">
        <v>178</v>
      </c>
      <c r="G92" s="9"/>
      <c r="H92" s="95">
        <f t="shared" si="6"/>
        <v>0</v>
      </c>
      <c r="J92" s="49"/>
    </row>
    <row r="93" spans="2:10" s="48" customFormat="1">
      <c r="B93" s="96">
        <f>+COUNT($B$85:B92)+1</f>
        <v>8</v>
      </c>
      <c r="C93" s="97" t="s">
        <v>194</v>
      </c>
      <c r="D93" s="98" t="s">
        <v>195</v>
      </c>
      <c r="E93" s="55" t="s">
        <v>82</v>
      </c>
      <c r="F93" s="55">
        <v>520</v>
      </c>
      <c r="G93" s="9"/>
      <c r="H93" s="95">
        <f t="shared" ref="H93" si="7">+$F93*G93</f>
        <v>0</v>
      </c>
      <c r="J93" s="49"/>
    </row>
    <row r="94" spans="2:10" s="48" customFormat="1" ht="15.75" customHeight="1">
      <c r="B94" s="99"/>
      <c r="C94" s="100"/>
      <c r="D94" s="101"/>
      <c r="E94" s="102"/>
      <c r="F94" s="103"/>
      <c r="G94" s="40"/>
      <c r="H94" s="104"/>
    </row>
    <row r="95" spans="2:10" s="48" customFormat="1" ht="16.5" thickBot="1">
      <c r="B95" s="105"/>
      <c r="C95" s="106"/>
      <c r="D95" s="106"/>
      <c r="E95" s="107"/>
      <c r="F95" s="107"/>
      <c r="G95" s="8" t="str">
        <f>C84&amp;" SKUPAJ:"</f>
        <v>VOZIŠČNE KONSTRUKCIJE SKUPAJ:</v>
      </c>
      <c r="H95" s="108">
        <f>SUM(H$85:H$93)</f>
        <v>0</v>
      </c>
    </row>
    <row r="96" spans="2:10" s="48" customFormat="1">
      <c r="B96" s="109"/>
      <c r="C96" s="100"/>
      <c r="D96" s="110"/>
      <c r="E96" s="111"/>
      <c r="F96" s="103"/>
      <c r="G96" s="40"/>
      <c r="H96" s="104"/>
      <c r="J96" s="49"/>
    </row>
    <row r="97" spans="2:10" s="48" customFormat="1">
      <c r="B97" s="90" t="s">
        <v>46</v>
      </c>
      <c r="C97" s="145" t="s">
        <v>7</v>
      </c>
      <c r="D97" s="145"/>
      <c r="E97" s="91"/>
      <c r="F97" s="92"/>
      <c r="G97" s="6"/>
      <c r="H97" s="93"/>
      <c r="J97" s="49"/>
    </row>
    <row r="98" spans="2:10" s="48" customFormat="1">
      <c r="B98" s="94"/>
      <c r="C98" s="143"/>
      <c r="D98" s="143"/>
      <c r="E98" s="143"/>
      <c r="F98" s="143"/>
      <c r="G98" s="7"/>
      <c r="H98" s="95"/>
    </row>
    <row r="99" spans="2:10" s="48" customFormat="1" ht="47.25">
      <c r="B99" s="96">
        <f>+COUNT($B98:B$98)+1</f>
        <v>1</v>
      </c>
      <c r="C99" s="97" t="s">
        <v>196</v>
      </c>
      <c r="D99" s="98" t="s">
        <v>197</v>
      </c>
      <c r="E99" s="55" t="s">
        <v>83</v>
      </c>
      <c r="F99" s="55">
        <v>9</v>
      </c>
      <c r="G99" s="9"/>
      <c r="H99" s="95">
        <f t="shared" ref="H99" si="8">+$F99*G99</f>
        <v>0</v>
      </c>
      <c r="J99" s="49"/>
    </row>
    <row r="100" spans="2:10" s="48" customFormat="1" ht="31.5">
      <c r="B100" s="96">
        <f>+COUNT($B$98:B99)+1</f>
        <v>2</v>
      </c>
      <c r="C100" s="97" t="s">
        <v>136</v>
      </c>
      <c r="D100" s="98" t="s">
        <v>276</v>
      </c>
      <c r="E100" s="55" t="s">
        <v>83</v>
      </c>
      <c r="F100" s="55">
        <v>5</v>
      </c>
      <c r="G100" s="9"/>
      <c r="H100" s="95">
        <f t="shared" ref="H100:H116" si="9">+$F100*G100</f>
        <v>0</v>
      </c>
      <c r="J100" s="49"/>
    </row>
    <row r="101" spans="2:10" s="48" customFormat="1" ht="63">
      <c r="B101" s="96">
        <f>+COUNT($B$98:B100)+1</f>
        <v>3</v>
      </c>
      <c r="C101" s="97" t="s">
        <v>198</v>
      </c>
      <c r="D101" s="98" t="s">
        <v>199</v>
      </c>
      <c r="E101" s="55" t="s">
        <v>261</v>
      </c>
      <c r="F101" s="55">
        <v>988</v>
      </c>
      <c r="G101" s="9"/>
      <c r="H101" s="95">
        <f t="shared" si="9"/>
        <v>0</v>
      </c>
      <c r="J101" s="49"/>
    </row>
    <row r="102" spans="2:10" s="48" customFormat="1" ht="31.5">
      <c r="B102" s="96">
        <f>+COUNT($B$98:B101)+1</f>
        <v>4</v>
      </c>
      <c r="C102" s="97" t="s">
        <v>277</v>
      </c>
      <c r="D102" s="98" t="s">
        <v>278</v>
      </c>
      <c r="E102" s="55" t="s">
        <v>261</v>
      </c>
      <c r="F102" s="55">
        <v>284</v>
      </c>
      <c r="G102" s="9"/>
      <c r="H102" s="95">
        <f t="shared" si="9"/>
        <v>0</v>
      </c>
      <c r="J102" s="49"/>
    </row>
    <row r="103" spans="2:10" s="48" customFormat="1" ht="63">
      <c r="B103" s="96">
        <f>+COUNT($B$98:B102)+1</f>
        <v>5</v>
      </c>
      <c r="C103" s="97" t="s">
        <v>200</v>
      </c>
      <c r="D103" s="98" t="s">
        <v>201</v>
      </c>
      <c r="E103" s="55" t="s">
        <v>261</v>
      </c>
      <c r="F103" s="55">
        <v>45</v>
      </c>
      <c r="G103" s="9"/>
      <c r="H103" s="95">
        <f t="shared" si="9"/>
        <v>0</v>
      </c>
      <c r="J103" s="49"/>
    </row>
    <row r="104" spans="2:10" s="48" customFormat="1" ht="47.25">
      <c r="B104" s="96">
        <f>+COUNT($B$98:B103)+1</f>
        <v>6</v>
      </c>
      <c r="C104" s="97" t="s">
        <v>279</v>
      </c>
      <c r="D104" s="98" t="s">
        <v>280</v>
      </c>
      <c r="E104" s="55" t="s">
        <v>261</v>
      </c>
      <c r="F104" s="55">
        <v>45</v>
      </c>
      <c r="G104" s="9"/>
      <c r="H104" s="95">
        <f t="shared" si="9"/>
        <v>0</v>
      </c>
      <c r="J104" s="49"/>
    </row>
    <row r="105" spans="2:10" s="48" customFormat="1" ht="47.25">
      <c r="B105" s="96">
        <f>+COUNT($B$98:B104)+1</f>
        <v>7</v>
      </c>
      <c r="C105" s="97" t="s">
        <v>281</v>
      </c>
      <c r="D105" s="98" t="s">
        <v>202</v>
      </c>
      <c r="E105" s="55" t="s">
        <v>261</v>
      </c>
      <c r="F105" s="55">
        <v>90</v>
      </c>
      <c r="G105" s="9"/>
      <c r="H105" s="95">
        <f t="shared" si="9"/>
        <v>0</v>
      </c>
      <c r="J105" s="49"/>
    </row>
    <row r="106" spans="2:10" s="48" customFormat="1" ht="47.25">
      <c r="B106" s="96">
        <f>+COUNT($B$98:B105)+1</f>
        <v>8</v>
      </c>
      <c r="C106" s="97" t="s">
        <v>282</v>
      </c>
      <c r="D106" s="98" t="s">
        <v>283</v>
      </c>
      <c r="E106" s="55" t="s">
        <v>261</v>
      </c>
      <c r="F106" s="55">
        <v>35</v>
      </c>
      <c r="G106" s="9"/>
      <c r="H106" s="95">
        <f t="shared" si="9"/>
        <v>0</v>
      </c>
      <c r="J106" s="49"/>
    </row>
    <row r="107" spans="2:10" s="48" customFormat="1" ht="47.25">
      <c r="B107" s="96">
        <f>+COUNT($B$98:B106)+1</f>
        <v>9</v>
      </c>
      <c r="C107" s="97" t="s">
        <v>284</v>
      </c>
      <c r="D107" s="98" t="s">
        <v>285</v>
      </c>
      <c r="E107" s="55" t="s">
        <v>90</v>
      </c>
      <c r="F107" s="55">
        <v>2</v>
      </c>
      <c r="G107" s="9"/>
      <c r="H107" s="95">
        <f t="shared" si="9"/>
        <v>0</v>
      </c>
      <c r="J107" s="49"/>
    </row>
    <row r="108" spans="2:10" s="48" customFormat="1" ht="31.5">
      <c r="B108" s="96">
        <f>+COUNT($B$98:B107)+1</f>
        <v>10</v>
      </c>
      <c r="C108" s="97" t="s">
        <v>203</v>
      </c>
      <c r="D108" s="98" t="s">
        <v>204</v>
      </c>
      <c r="E108" s="55" t="s">
        <v>90</v>
      </c>
      <c r="F108" s="55">
        <v>1</v>
      </c>
      <c r="G108" s="9"/>
      <c r="H108" s="95">
        <f t="shared" si="9"/>
        <v>0</v>
      </c>
      <c r="J108" s="49"/>
    </row>
    <row r="109" spans="2:10" s="48" customFormat="1" ht="47.25">
      <c r="B109" s="96">
        <f>+COUNT($B$98:B108)+1</f>
        <v>11</v>
      </c>
      <c r="C109" s="97" t="s">
        <v>207</v>
      </c>
      <c r="D109" s="98" t="s">
        <v>208</v>
      </c>
      <c r="E109" s="55" t="s">
        <v>90</v>
      </c>
      <c r="F109" s="55">
        <v>3</v>
      </c>
      <c r="G109" s="9"/>
      <c r="H109" s="95">
        <f t="shared" si="9"/>
        <v>0</v>
      </c>
      <c r="J109" s="49"/>
    </row>
    <row r="110" spans="2:10" s="48" customFormat="1" ht="31.5">
      <c r="B110" s="96">
        <f>+COUNT($B$98:B109)+1</f>
        <v>12</v>
      </c>
      <c r="C110" s="97" t="s">
        <v>209</v>
      </c>
      <c r="D110" s="98" t="s">
        <v>210</v>
      </c>
      <c r="E110" s="55" t="s">
        <v>261</v>
      </c>
      <c r="F110" s="55">
        <v>15</v>
      </c>
      <c r="G110" s="9"/>
      <c r="H110" s="95">
        <f t="shared" si="9"/>
        <v>0</v>
      </c>
      <c r="J110" s="49"/>
    </row>
    <row r="111" spans="2:10" s="48" customFormat="1" ht="31.5">
      <c r="B111" s="96">
        <f>+COUNT($B$98:B110)+1</f>
        <v>13</v>
      </c>
      <c r="C111" s="97" t="s">
        <v>211</v>
      </c>
      <c r="D111" s="98" t="s">
        <v>212</v>
      </c>
      <c r="E111" s="55" t="s">
        <v>261</v>
      </c>
      <c r="F111" s="55">
        <v>44</v>
      </c>
      <c r="G111" s="9"/>
      <c r="H111" s="95">
        <f t="shared" si="9"/>
        <v>0</v>
      </c>
      <c r="J111" s="49"/>
    </row>
    <row r="112" spans="2:10" s="48" customFormat="1" ht="47.25">
      <c r="B112" s="96">
        <f>+COUNT($B$98:B111)+1</f>
        <v>14</v>
      </c>
      <c r="C112" s="97" t="s">
        <v>213</v>
      </c>
      <c r="D112" s="98" t="s">
        <v>214</v>
      </c>
      <c r="E112" s="55" t="s">
        <v>261</v>
      </c>
      <c r="F112" s="55">
        <v>15</v>
      </c>
      <c r="G112" s="9"/>
      <c r="H112" s="95">
        <f t="shared" si="9"/>
        <v>0</v>
      </c>
      <c r="J112" s="49"/>
    </row>
    <row r="113" spans="2:10" s="48" customFormat="1" ht="47.25">
      <c r="B113" s="96">
        <f>+COUNT($B$98:B112)+1</f>
        <v>15</v>
      </c>
      <c r="C113" s="97" t="s">
        <v>215</v>
      </c>
      <c r="D113" s="98" t="s">
        <v>216</v>
      </c>
      <c r="E113" s="55" t="s">
        <v>261</v>
      </c>
      <c r="F113" s="55">
        <v>44</v>
      </c>
      <c r="G113" s="9"/>
      <c r="H113" s="95">
        <f t="shared" si="9"/>
        <v>0</v>
      </c>
      <c r="J113" s="49"/>
    </row>
    <row r="114" spans="2:10" s="48" customFormat="1" ht="47.25">
      <c r="B114" s="96">
        <f>+COUNT($B$98:B113)+1</f>
        <v>16</v>
      </c>
      <c r="C114" s="97" t="s">
        <v>218</v>
      </c>
      <c r="D114" s="98" t="s">
        <v>219</v>
      </c>
      <c r="E114" s="55" t="s">
        <v>90</v>
      </c>
      <c r="F114" s="55">
        <v>4</v>
      </c>
      <c r="G114" s="9"/>
      <c r="H114" s="95">
        <f t="shared" si="9"/>
        <v>0</v>
      </c>
      <c r="J114" s="49"/>
    </row>
    <row r="115" spans="2:10" s="48" customFormat="1" ht="47.25">
      <c r="B115" s="96">
        <f>+COUNT($B$98:B114)+1</f>
        <v>17</v>
      </c>
      <c r="C115" s="97" t="s">
        <v>220</v>
      </c>
      <c r="D115" s="98" t="s">
        <v>81</v>
      </c>
      <c r="E115" s="55" t="s">
        <v>90</v>
      </c>
      <c r="F115" s="55">
        <v>5</v>
      </c>
      <c r="G115" s="9"/>
      <c r="H115" s="95">
        <f t="shared" si="9"/>
        <v>0</v>
      </c>
      <c r="J115" s="49"/>
    </row>
    <row r="116" spans="2:10" s="48" customFormat="1" ht="47.25">
      <c r="B116" s="96">
        <f>+COUNT($B$98:B115)+1</f>
        <v>18</v>
      </c>
      <c r="C116" s="97" t="s">
        <v>286</v>
      </c>
      <c r="D116" s="98" t="s">
        <v>287</v>
      </c>
      <c r="E116" s="55" t="s">
        <v>90</v>
      </c>
      <c r="F116" s="55">
        <v>5</v>
      </c>
      <c r="G116" s="9"/>
      <c r="H116" s="95">
        <f t="shared" si="9"/>
        <v>0</v>
      </c>
      <c r="J116" s="49"/>
    </row>
    <row r="117" spans="2:10" s="48" customFormat="1" ht="15.75" customHeight="1">
      <c r="B117" s="99"/>
      <c r="C117" s="100"/>
      <c r="D117" s="101"/>
      <c r="E117" s="102"/>
      <c r="F117" s="103"/>
      <c r="G117" s="40"/>
      <c r="H117" s="104"/>
    </row>
    <row r="118" spans="2:10" s="48" customFormat="1" ht="16.5" thickBot="1">
      <c r="B118" s="105"/>
      <c r="C118" s="106"/>
      <c r="D118" s="106"/>
      <c r="E118" s="107"/>
      <c r="F118" s="107"/>
      <c r="G118" s="8" t="str">
        <f>C97&amp;" SKUPAJ:"</f>
        <v>ODVODNJAVANJE SKUPAJ:</v>
      </c>
      <c r="H118" s="108">
        <f>SUM(H$99:H$116)</f>
        <v>0</v>
      </c>
    </row>
    <row r="120" spans="2:10" s="48" customFormat="1">
      <c r="B120" s="90" t="s">
        <v>47</v>
      </c>
      <c r="C120" s="145" t="s">
        <v>58</v>
      </c>
      <c r="D120" s="145"/>
      <c r="E120" s="91"/>
      <c r="F120" s="92"/>
      <c r="G120" s="6"/>
      <c r="H120" s="93"/>
      <c r="J120" s="49"/>
    </row>
    <row r="121" spans="2:10" s="48" customFormat="1">
      <c r="B121" s="94"/>
      <c r="C121" s="143"/>
      <c r="D121" s="143"/>
      <c r="E121" s="143"/>
      <c r="F121" s="143"/>
      <c r="G121" s="7"/>
      <c r="H121" s="95"/>
    </row>
    <row r="122" spans="2:10" s="48" customFormat="1" ht="31.5">
      <c r="B122" s="96">
        <f>+COUNT($B$121:B121)+1</f>
        <v>1</v>
      </c>
      <c r="C122" s="97" t="s">
        <v>136</v>
      </c>
      <c r="D122" s="98" t="s">
        <v>288</v>
      </c>
      <c r="E122" s="55" t="s">
        <v>82</v>
      </c>
      <c r="F122" s="55">
        <v>28</v>
      </c>
      <c r="G122" s="9"/>
      <c r="H122" s="95">
        <f t="shared" ref="H122" si="10">+$F122*G122</f>
        <v>0</v>
      </c>
      <c r="J122" s="49"/>
    </row>
    <row r="123" spans="2:10" s="48" customFormat="1" ht="15.75" customHeight="1">
      <c r="B123" s="99"/>
      <c r="C123" s="100"/>
      <c r="D123" s="101"/>
      <c r="E123" s="102"/>
      <c r="F123" s="103"/>
      <c r="G123" s="40"/>
      <c r="H123" s="104"/>
    </row>
    <row r="124" spans="2:10" s="48" customFormat="1" ht="16.5" thickBot="1">
      <c r="B124" s="105"/>
      <c r="C124" s="106"/>
      <c r="D124" s="106"/>
      <c r="E124" s="107"/>
      <c r="F124" s="107"/>
      <c r="G124" s="8" t="str">
        <f>C120&amp;" SKUPAJ:"</f>
        <v>GRADBENA IN OBRTNIŠKA DELA SKUPAJ:</v>
      </c>
      <c r="H124" s="108">
        <f>SUM(H$122:H$122)</f>
        <v>0</v>
      </c>
    </row>
    <row r="125" spans="2:10">
      <c r="D125" s="139"/>
    </row>
    <row r="126" spans="2:10" s="48" customFormat="1">
      <c r="B126" s="90" t="s">
        <v>54</v>
      </c>
      <c r="C126" s="145" t="s">
        <v>56</v>
      </c>
      <c r="D126" s="145"/>
      <c r="E126" s="91"/>
      <c r="F126" s="92"/>
      <c r="G126" s="6"/>
      <c r="H126" s="93"/>
      <c r="J126" s="49"/>
    </row>
    <row r="127" spans="2:10" s="48" customFormat="1">
      <c r="B127" s="94"/>
      <c r="C127" s="143"/>
      <c r="D127" s="143"/>
      <c r="E127" s="143"/>
      <c r="F127" s="143"/>
      <c r="G127" s="7"/>
      <c r="H127" s="95"/>
    </row>
    <row r="128" spans="2:10" s="48" customFormat="1" ht="31.5">
      <c r="B128" s="96">
        <f>+COUNT($B127:B$127)+1</f>
        <v>1</v>
      </c>
      <c r="C128" s="97" t="s">
        <v>221</v>
      </c>
      <c r="D128" s="128" t="s">
        <v>222</v>
      </c>
      <c r="E128" s="55" t="s">
        <v>90</v>
      </c>
      <c r="F128" s="55">
        <v>34</v>
      </c>
      <c r="G128" s="9"/>
      <c r="H128" s="95">
        <f t="shared" ref="H128" si="11">+$F128*G128</f>
        <v>0</v>
      </c>
      <c r="J128" s="49"/>
    </row>
    <row r="129" spans="2:10" s="48" customFormat="1" ht="47.25">
      <c r="B129" s="96">
        <f>+COUNT($B$127:B128)+1</f>
        <v>2</v>
      </c>
      <c r="C129" s="97" t="s">
        <v>223</v>
      </c>
      <c r="D129" s="128" t="s">
        <v>224</v>
      </c>
      <c r="E129" s="55" t="s">
        <v>90</v>
      </c>
      <c r="F129" s="55">
        <v>10</v>
      </c>
      <c r="G129" s="9"/>
      <c r="H129" s="95">
        <f t="shared" ref="H129:H145" si="12">+$F129*G129</f>
        <v>0</v>
      </c>
      <c r="J129" s="49"/>
    </row>
    <row r="130" spans="2:10" s="48" customFormat="1" ht="47.25">
      <c r="B130" s="96">
        <f>+COUNT($B$127:B129)+1</f>
        <v>3</v>
      </c>
      <c r="C130" s="97" t="s">
        <v>225</v>
      </c>
      <c r="D130" s="128" t="s">
        <v>226</v>
      </c>
      <c r="E130" s="55" t="s">
        <v>90</v>
      </c>
      <c r="F130" s="55">
        <v>13</v>
      </c>
      <c r="G130" s="9"/>
      <c r="H130" s="95">
        <f t="shared" si="12"/>
        <v>0</v>
      </c>
      <c r="J130" s="49"/>
    </row>
    <row r="131" spans="2:10" s="48" customFormat="1" ht="47.25">
      <c r="B131" s="96">
        <f>+COUNT($B$127:B130)+1</f>
        <v>4</v>
      </c>
      <c r="C131" s="97" t="s">
        <v>227</v>
      </c>
      <c r="D131" s="128" t="s">
        <v>228</v>
      </c>
      <c r="E131" s="55" t="s">
        <v>90</v>
      </c>
      <c r="F131" s="55">
        <v>4</v>
      </c>
      <c r="G131" s="9"/>
      <c r="H131" s="95">
        <f t="shared" si="12"/>
        <v>0</v>
      </c>
      <c r="J131" s="49"/>
    </row>
    <row r="132" spans="2:10" s="48" customFormat="1" ht="63">
      <c r="B132" s="96">
        <f>+COUNT($B$127:B131)+1</f>
        <v>5</v>
      </c>
      <c r="C132" s="97" t="s">
        <v>229</v>
      </c>
      <c r="D132" s="128" t="s">
        <v>230</v>
      </c>
      <c r="E132" s="55" t="s">
        <v>90</v>
      </c>
      <c r="F132" s="55">
        <v>4</v>
      </c>
      <c r="G132" s="9"/>
      <c r="H132" s="95">
        <f t="shared" si="12"/>
        <v>0</v>
      </c>
      <c r="J132" s="49"/>
    </row>
    <row r="133" spans="2:10" s="48" customFormat="1" ht="47.25">
      <c r="B133" s="96">
        <f>+COUNT($B$127:B132)+1</f>
        <v>6</v>
      </c>
      <c r="C133" s="97" t="s">
        <v>231</v>
      </c>
      <c r="D133" s="128" t="s">
        <v>232</v>
      </c>
      <c r="E133" s="55" t="s">
        <v>90</v>
      </c>
      <c r="F133" s="55">
        <v>3</v>
      </c>
      <c r="G133" s="9"/>
      <c r="H133" s="95">
        <f t="shared" si="12"/>
        <v>0</v>
      </c>
      <c r="J133" s="49"/>
    </row>
    <row r="134" spans="2:10" s="48" customFormat="1" ht="47.25">
      <c r="B134" s="96">
        <f>+COUNT($B$127:B133)+1</f>
        <v>7</v>
      </c>
      <c r="C134" s="97" t="s">
        <v>289</v>
      </c>
      <c r="D134" s="128" t="s">
        <v>290</v>
      </c>
      <c r="E134" s="55" t="s">
        <v>90</v>
      </c>
      <c r="F134" s="55">
        <v>1</v>
      </c>
      <c r="G134" s="9"/>
      <c r="H134" s="95">
        <f t="shared" si="12"/>
        <v>0</v>
      </c>
      <c r="J134" s="49"/>
    </row>
    <row r="135" spans="2:10" s="48" customFormat="1" ht="47.25">
      <c r="B135" s="96">
        <f>+COUNT($B$127:B134)+1</f>
        <v>8</v>
      </c>
      <c r="C135" s="97" t="s">
        <v>233</v>
      </c>
      <c r="D135" s="128" t="s">
        <v>234</v>
      </c>
      <c r="E135" s="55" t="s">
        <v>90</v>
      </c>
      <c r="F135" s="55">
        <v>30</v>
      </c>
      <c r="G135" s="9"/>
      <c r="H135" s="95">
        <f t="shared" si="12"/>
        <v>0</v>
      </c>
      <c r="J135" s="49"/>
    </row>
    <row r="136" spans="2:10" s="48" customFormat="1" ht="63">
      <c r="B136" s="96">
        <f>+COUNT($B$127:B135)+1</f>
        <v>9</v>
      </c>
      <c r="C136" s="97" t="s">
        <v>235</v>
      </c>
      <c r="D136" s="128" t="s">
        <v>236</v>
      </c>
      <c r="E136" s="55" t="s">
        <v>90</v>
      </c>
      <c r="F136" s="55">
        <v>3</v>
      </c>
      <c r="G136" s="9"/>
      <c r="H136" s="95">
        <f t="shared" si="12"/>
        <v>0</v>
      </c>
      <c r="J136" s="49"/>
    </row>
    <row r="137" spans="2:10" s="48" customFormat="1" ht="78.75">
      <c r="B137" s="96">
        <f>+COUNT($B$127:B136)+1</f>
        <v>10</v>
      </c>
      <c r="C137" s="97" t="s">
        <v>237</v>
      </c>
      <c r="D137" s="128" t="s">
        <v>238</v>
      </c>
      <c r="E137" s="55" t="s">
        <v>85</v>
      </c>
      <c r="F137" s="55">
        <v>13</v>
      </c>
      <c r="G137" s="9"/>
      <c r="H137" s="95">
        <f t="shared" si="12"/>
        <v>0</v>
      </c>
      <c r="J137" s="49"/>
    </row>
    <row r="138" spans="2:10" s="48" customFormat="1" ht="78.75">
      <c r="B138" s="96">
        <f>+COUNT($B$127:B137)+1</f>
        <v>11</v>
      </c>
      <c r="C138" s="97" t="s">
        <v>239</v>
      </c>
      <c r="D138" s="128" t="s">
        <v>240</v>
      </c>
      <c r="E138" s="55" t="s">
        <v>85</v>
      </c>
      <c r="F138" s="55">
        <v>1063</v>
      </c>
      <c r="G138" s="9"/>
      <c r="H138" s="95">
        <f t="shared" si="12"/>
        <v>0</v>
      </c>
      <c r="J138" s="49"/>
    </row>
    <row r="139" spans="2:10" s="48" customFormat="1" ht="31.5">
      <c r="B139" s="96">
        <f>+COUNT($B$127:B138)+1</f>
        <v>12</v>
      </c>
      <c r="C139" s="97" t="s">
        <v>243</v>
      </c>
      <c r="D139" s="128" t="s">
        <v>244</v>
      </c>
      <c r="E139" s="55" t="s">
        <v>85</v>
      </c>
      <c r="F139" s="55">
        <v>2125</v>
      </c>
      <c r="G139" s="9"/>
      <c r="H139" s="95">
        <f t="shared" si="12"/>
        <v>0</v>
      </c>
      <c r="J139" s="49"/>
    </row>
    <row r="140" spans="2:10" s="48" customFormat="1" ht="78.75">
      <c r="B140" s="96">
        <f>+COUNT($B$127:B139)+1</f>
        <v>13</v>
      </c>
      <c r="C140" s="97" t="s">
        <v>245</v>
      </c>
      <c r="D140" s="128" t="s">
        <v>246</v>
      </c>
      <c r="E140" s="55" t="s">
        <v>85</v>
      </c>
      <c r="F140" s="55">
        <v>12</v>
      </c>
      <c r="G140" s="9"/>
      <c r="H140" s="95">
        <f t="shared" si="12"/>
        <v>0</v>
      </c>
      <c r="J140" s="49"/>
    </row>
    <row r="141" spans="2:10" s="48" customFormat="1" ht="47.25">
      <c r="B141" s="96">
        <f>+COUNT($B$127:B140)+1</f>
        <v>14</v>
      </c>
      <c r="C141" s="97" t="s">
        <v>291</v>
      </c>
      <c r="D141" s="128" t="s">
        <v>78</v>
      </c>
      <c r="E141" s="55" t="s">
        <v>86</v>
      </c>
      <c r="F141" s="55">
        <v>36</v>
      </c>
      <c r="G141" s="9"/>
      <c r="H141" s="95">
        <f t="shared" si="12"/>
        <v>0</v>
      </c>
      <c r="J141" s="49"/>
    </row>
    <row r="142" spans="2:10" s="48" customFormat="1" ht="31.5">
      <c r="B142" s="96">
        <f>+COUNT($B$127:B141)+1</f>
        <v>15</v>
      </c>
      <c r="C142" s="97" t="s">
        <v>247</v>
      </c>
      <c r="D142" s="128" t="s">
        <v>248</v>
      </c>
      <c r="E142" s="55" t="s">
        <v>86</v>
      </c>
      <c r="F142" s="55">
        <v>89</v>
      </c>
      <c r="G142" s="9"/>
      <c r="H142" s="95">
        <f t="shared" si="12"/>
        <v>0</v>
      </c>
      <c r="J142" s="49"/>
    </row>
    <row r="143" spans="2:10" s="48" customFormat="1" ht="47.25">
      <c r="B143" s="96">
        <f>+COUNT($B$127:B142)+1</f>
        <v>16</v>
      </c>
      <c r="C143" s="97" t="s">
        <v>249</v>
      </c>
      <c r="D143" s="128" t="s">
        <v>250</v>
      </c>
      <c r="E143" s="55" t="s">
        <v>93</v>
      </c>
      <c r="F143" s="55">
        <v>1620</v>
      </c>
      <c r="G143" s="9"/>
      <c r="H143" s="95">
        <f t="shared" si="12"/>
        <v>0</v>
      </c>
      <c r="J143" s="49"/>
    </row>
    <row r="144" spans="2:10" s="48" customFormat="1" ht="47.25">
      <c r="B144" s="96">
        <f>+COUNT($B$127:B143)+1</f>
        <v>17</v>
      </c>
      <c r="C144" s="97" t="s">
        <v>292</v>
      </c>
      <c r="D144" s="128" t="s">
        <v>293</v>
      </c>
      <c r="E144" s="55" t="s">
        <v>261</v>
      </c>
      <c r="F144" s="55">
        <v>0</v>
      </c>
      <c r="G144" s="9"/>
      <c r="H144" s="95">
        <f t="shared" si="12"/>
        <v>0</v>
      </c>
      <c r="J144" s="49"/>
    </row>
    <row r="145" spans="2:10" s="48" customFormat="1" ht="31.5">
      <c r="B145" s="96">
        <f>+COUNT($B$127:B144)+1</f>
        <v>18</v>
      </c>
      <c r="C145" s="97" t="s">
        <v>251</v>
      </c>
      <c r="D145" s="128" t="s">
        <v>77</v>
      </c>
      <c r="E145" s="55" t="s">
        <v>86</v>
      </c>
      <c r="F145" s="55">
        <v>22</v>
      </c>
      <c r="G145" s="9"/>
      <c r="H145" s="95">
        <f t="shared" si="12"/>
        <v>0</v>
      </c>
      <c r="J145" s="49"/>
    </row>
    <row r="146" spans="2:10" s="48" customFormat="1" ht="15.75" customHeight="1">
      <c r="B146" s="99"/>
      <c r="C146" s="100"/>
      <c r="D146" s="101"/>
      <c r="E146" s="102"/>
      <c r="F146" s="103"/>
      <c r="G146" s="40"/>
      <c r="H146" s="104"/>
    </row>
    <row r="147" spans="2:10" s="48" customFormat="1" ht="16.5" thickBot="1">
      <c r="B147" s="105"/>
      <c r="C147" s="106"/>
      <c r="D147" s="106"/>
      <c r="E147" s="107"/>
      <c r="F147" s="107"/>
      <c r="G147" s="8" t="str">
        <f>C126&amp;" SKUPAJ:"</f>
        <v>OPREMA CEST SKUPAJ:</v>
      </c>
      <c r="H147" s="108">
        <f>SUM(H$127:H$145)</f>
        <v>0</v>
      </c>
    </row>
    <row r="148" spans="2:10">
      <c r="D148" s="139"/>
    </row>
    <row r="149" spans="2:10" s="48" customFormat="1">
      <c r="B149" s="90" t="s">
        <v>55</v>
      </c>
      <c r="C149" s="145" t="s">
        <v>8</v>
      </c>
      <c r="D149" s="145"/>
      <c r="E149" s="91"/>
      <c r="F149" s="92"/>
      <c r="G149" s="6"/>
      <c r="H149" s="93"/>
      <c r="J149" s="49"/>
    </row>
    <row r="150" spans="2:10" s="48" customFormat="1">
      <c r="B150" s="94" t="s">
        <v>69</v>
      </c>
      <c r="C150" s="143" t="s">
        <v>70</v>
      </c>
      <c r="D150" s="143"/>
      <c r="E150" s="143"/>
      <c r="F150" s="143"/>
      <c r="G150" s="7"/>
      <c r="H150" s="95"/>
    </row>
    <row r="151" spans="2:10" s="48" customFormat="1">
      <c r="B151" s="96">
        <f>+COUNT($B$150:B150)+1</f>
        <v>1</v>
      </c>
      <c r="C151" s="97" t="s">
        <v>252</v>
      </c>
      <c r="D151" s="128" t="s">
        <v>88</v>
      </c>
      <c r="E151" s="55" t="s">
        <v>120</v>
      </c>
      <c r="F151" s="55">
        <v>50</v>
      </c>
      <c r="G151" s="9"/>
      <c r="H151" s="95">
        <f t="shared" ref="H151" si="13">+$F151*G151</f>
        <v>0</v>
      </c>
      <c r="J151" s="49"/>
    </row>
    <row r="152" spans="2:10" s="48" customFormat="1">
      <c r="B152" s="96">
        <f>+COUNT($B$150:B151)+1</f>
        <v>2</v>
      </c>
      <c r="C152" s="97" t="s">
        <v>253</v>
      </c>
      <c r="D152" s="128" t="s">
        <v>91</v>
      </c>
      <c r="E152" s="55" t="s">
        <v>120</v>
      </c>
      <c r="F152" s="55">
        <v>44</v>
      </c>
      <c r="G152" s="9"/>
      <c r="H152" s="95">
        <f t="shared" ref="H152:H158" si="14">+$F152*G152</f>
        <v>0</v>
      </c>
      <c r="J152" s="49"/>
    </row>
    <row r="153" spans="2:10" s="48" customFormat="1">
      <c r="B153" s="94" t="s">
        <v>87</v>
      </c>
      <c r="C153" s="143" t="s">
        <v>254</v>
      </c>
      <c r="D153" s="143"/>
      <c r="E153" s="143"/>
      <c r="F153" s="143"/>
      <c r="G153" s="7"/>
      <c r="H153" s="95"/>
    </row>
    <row r="154" spans="2:10" s="48" customFormat="1">
      <c r="B154" s="96">
        <f>+COUNT($B$150:B153)+1</f>
        <v>3</v>
      </c>
      <c r="C154" s="97" t="s">
        <v>255</v>
      </c>
      <c r="D154" s="128" t="s">
        <v>256</v>
      </c>
      <c r="E154" s="55" t="s">
        <v>120</v>
      </c>
      <c r="F154" s="55">
        <v>12</v>
      </c>
      <c r="G154" s="9"/>
      <c r="H154" s="95">
        <f t="shared" si="14"/>
        <v>0</v>
      </c>
      <c r="J154" s="49"/>
    </row>
    <row r="155" spans="2:10" s="48" customFormat="1">
      <c r="B155" s="96">
        <f>+COUNT($B$150:B154)+1</f>
        <v>4</v>
      </c>
      <c r="C155" s="97" t="s">
        <v>255</v>
      </c>
      <c r="D155" s="128" t="s">
        <v>257</v>
      </c>
      <c r="E155" s="55" t="s">
        <v>261</v>
      </c>
      <c r="F155" s="55">
        <v>128.87</v>
      </c>
      <c r="G155" s="9"/>
      <c r="H155" s="95">
        <f t="shared" si="14"/>
        <v>0</v>
      </c>
      <c r="J155" s="49"/>
    </row>
    <row r="156" spans="2:10" s="48" customFormat="1">
      <c r="B156" s="94" t="s">
        <v>294</v>
      </c>
      <c r="C156" s="143" t="s">
        <v>259</v>
      </c>
      <c r="D156" s="143"/>
      <c r="E156" s="143"/>
      <c r="F156" s="143"/>
      <c r="G156" s="7"/>
      <c r="H156" s="95"/>
    </row>
    <row r="157" spans="2:10" s="48" customFormat="1">
      <c r="B157" s="96">
        <f>+COUNT($B$150:B156)+1</f>
        <v>5</v>
      </c>
      <c r="C157" s="97" t="s">
        <v>255</v>
      </c>
      <c r="D157" s="128" t="s">
        <v>256</v>
      </c>
      <c r="E157" s="55" t="s">
        <v>120</v>
      </c>
      <c r="F157" s="55">
        <v>37</v>
      </c>
      <c r="G157" s="9"/>
      <c r="H157" s="95">
        <f t="shared" si="14"/>
        <v>0</v>
      </c>
      <c r="J157" s="49"/>
    </row>
    <row r="158" spans="2:10" s="48" customFormat="1" ht="78.75">
      <c r="B158" s="96">
        <f>+COUNT($B$150:B157)+1</f>
        <v>6</v>
      </c>
      <c r="C158" s="97" t="s">
        <v>255</v>
      </c>
      <c r="D158" s="128" t="s">
        <v>295</v>
      </c>
      <c r="E158" s="55" t="s">
        <v>261</v>
      </c>
      <c r="F158" s="55">
        <v>420</v>
      </c>
      <c r="G158" s="9"/>
      <c r="H158" s="95">
        <f t="shared" si="14"/>
        <v>0</v>
      </c>
      <c r="J158" s="49"/>
    </row>
    <row r="159" spans="2:10" s="48" customFormat="1" ht="15.75" customHeight="1">
      <c r="B159" s="99"/>
      <c r="C159" s="100"/>
      <c r="D159" s="101"/>
      <c r="E159" s="102"/>
      <c r="F159" s="103"/>
      <c r="G159" s="40"/>
      <c r="H159" s="104"/>
    </row>
    <row r="160" spans="2:10" s="48" customFormat="1">
      <c r="B160" s="105"/>
      <c r="C160" s="106"/>
      <c r="D160" s="106"/>
      <c r="E160" s="107"/>
      <c r="F160" s="107"/>
      <c r="G160" s="8" t="str">
        <f>C149&amp;" SKUPAJ:"</f>
        <v>TUJE STORITVE SKUPAJ:</v>
      </c>
      <c r="H160" s="108">
        <f>SUM(H$150:H$158)</f>
        <v>0</v>
      </c>
    </row>
  </sheetData>
  <mergeCells count="17">
    <mergeCell ref="C153:F153"/>
    <mergeCell ref="C156:F156"/>
    <mergeCell ref="C120:D120"/>
    <mergeCell ref="C121:F121"/>
    <mergeCell ref="C126:D126"/>
    <mergeCell ref="C127:F127"/>
    <mergeCell ref="C150:F150"/>
    <mergeCell ref="B24:F24"/>
    <mergeCell ref="C26:D26"/>
    <mergeCell ref="C27:F27"/>
    <mergeCell ref="C50:D50"/>
    <mergeCell ref="C149:D149"/>
    <mergeCell ref="C51:F51"/>
    <mergeCell ref="C84:D84"/>
    <mergeCell ref="C98:F98"/>
    <mergeCell ref="C85:F85"/>
    <mergeCell ref="C97:D9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&amp;C&amp;"-,Ležeče"BREZOVICA - GRAČIŠČE 1. IN 2. ETAPA&amp;R&amp;"-,Ležeče"RAZPIS 2021</oddHeader>
    <oddFooter>Stran &amp;P od &amp;N</oddFooter>
  </headerFooter>
  <rowBreaks count="2" manualBreakCount="2">
    <brk id="82" min="1" max="7" man="1"/>
    <brk id="96" min="1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29"/>
  <sheetViews>
    <sheetView tabSelected="1" view="pageBreakPreview" zoomScale="85" zoomScaleNormal="100" zoomScaleSheetLayoutView="85" workbookViewId="0">
      <selection activeCell="I18" sqref="I18"/>
    </sheetView>
  </sheetViews>
  <sheetFormatPr defaultColWidth="9.140625" defaultRowHeight="15.75"/>
  <cols>
    <col min="1" max="1" width="9.140625" style="49"/>
    <col min="2" max="3" width="10.7109375" style="51" customWidth="1"/>
    <col min="4" max="4" width="47.7109375" style="135" customWidth="1"/>
    <col min="5" max="5" width="14.7109375" style="46" customWidth="1"/>
    <col min="6" max="6" width="12.7109375" style="46" customWidth="1"/>
    <col min="7" max="7" width="15.7109375" style="1" customWidth="1"/>
    <col min="8" max="8" width="15.7109375" style="47" customWidth="1"/>
    <col min="9" max="9" width="11.5703125" style="48" bestFit="1" customWidth="1"/>
    <col min="10" max="10" width="10.140625" style="49" bestFit="1" customWidth="1"/>
    <col min="11" max="12" width="9.140625" style="49"/>
    <col min="13" max="13" width="9.140625" style="49" customWidth="1"/>
    <col min="14" max="14" width="10.7109375" style="49" bestFit="1" customWidth="1"/>
    <col min="15" max="16384" width="9.140625" style="49"/>
  </cols>
  <sheetData>
    <row r="1" spans="2:10">
      <c r="B1" s="44" t="s">
        <v>67</v>
      </c>
      <c r="C1" s="45" t="str">
        <f ca="1">MID(CELL("filename",A1),FIND("]",CELL("filename",A1))+1,255)</f>
        <v>OSTALA DELA IN STORITVE</v>
      </c>
    </row>
    <row r="3" spans="2:10">
      <c r="B3" s="50" t="s">
        <v>13</v>
      </c>
    </row>
    <row r="4" spans="2:10">
      <c r="B4" s="52" t="str">
        <f ca="1">"REKAPITULACIJA "&amp;C1</f>
        <v>REKAPITULACIJA OSTALA DELA IN STORITVE</v>
      </c>
      <c r="C4" s="53"/>
      <c r="D4" s="53"/>
      <c r="E4" s="54"/>
      <c r="F4" s="54"/>
      <c r="G4" s="2"/>
      <c r="H4" s="55"/>
      <c r="I4" s="56"/>
    </row>
    <row r="5" spans="2:10">
      <c r="B5" s="57"/>
      <c r="C5" s="58"/>
      <c r="D5" s="59"/>
      <c r="H5" s="60"/>
      <c r="I5" s="61"/>
      <c r="J5" s="62"/>
    </row>
    <row r="6" spans="2:10">
      <c r="B6" s="63" t="s">
        <v>44</v>
      </c>
      <c r="D6" s="64" t="str">
        <f>VLOOKUP(B6,$B$12:$H$9777,2,FALSE)</f>
        <v>PRIPRAVLJALNA DELA</v>
      </c>
      <c r="E6" s="65"/>
      <c r="F6" s="47"/>
      <c r="H6" s="66">
        <f>VLOOKUP($D6&amp;" SKUPAJ:",$G$12:H$9841,2,FALSE)</f>
        <v>26450</v>
      </c>
      <c r="I6" s="67"/>
      <c r="J6" s="68"/>
    </row>
    <row r="7" spans="2:10">
      <c r="B7" s="63"/>
      <c r="D7" s="64"/>
      <c r="E7" s="65"/>
      <c r="F7" s="47"/>
      <c r="H7" s="66"/>
      <c r="I7" s="69"/>
      <c r="J7" s="70"/>
    </row>
    <row r="8" spans="2:10">
      <c r="B8" s="63" t="s">
        <v>45</v>
      </c>
      <c r="D8" s="64" t="str">
        <f>VLOOKUP(B8,$B$12:$H$9777,2,FALSE)</f>
        <v>PROJEKTNA DOKUMENTACIJA</v>
      </c>
      <c r="E8" s="65"/>
      <c r="F8" s="47"/>
      <c r="H8" s="66">
        <f>VLOOKUP($D8&amp;" SKUPAJ:",$G$12:H$9841,2,FALSE)</f>
        <v>0</v>
      </c>
      <c r="I8" s="71"/>
      <c r="J8" s="72"/>
    </row>
    <row r="9" spans="2:10" s="48" customFormat="1" ht="16.5" thickBot="1">
      <c r="B9" s="73"/>
      <c r="C9" s="74"/>
      <c r="D9" s="75"/>
      <c r="E9" s="76"/>
      <c r="F9" s="77"/>
      <c r="G9" s="3"/>
      <c r="H9" s="78"/>
    </row>
    <row r="10" spans="2:10" s="48" customFormat="1" ht="16.5" thickTop="1">
      <c r="B10" s="79"/>
      <c r="C10" s="80"/>
      <c r="D10" s="81"/>
      <c r="E10" s="82"/>
      <c r="F10" s="83"/>
      <c r="G10" s="4" t="str">
        <f ca="1">"SKUPAJ "&amp;C1&amp;" (BREZ DDV):"</f>
        <v>SKUPAJ OSTALA DELA IN STORITVE (BREZ DDV):</v>
      </c>
      <c r="H10" s="84">
        <f>SUM(H6:H8)</f>
        <v>26450</v>
      </c>
    </row>
    <row r="12" spans="2:10" s="48" customFormat="1" ht="16.5" thickBot="1">
      <c r="B12" s="85" t="s">
        <v>0</v>
      </c>
      <c r="C12" s="86" t="s">
        <v>1</v>
      </c>
      <c r="D12" s="87" t="s">
        <v>2</v>
      </c>
      <c r="E12" s="88" t="s">
        <v>3</v>
      </c>
      <c r="F12" s="88" t="s">
        <v>4</v>
      </c>
      <c r="G12" s="5" t="s">
        <v>5</v>
      </c>
      <c r="H12" s="88" t="s">
        <v>6</v>
      </c>
    </row>
    <row r="14" spans="2:10">
      <c r="B14" s="144"/>
      <c r="C14" s="144"/>
      <c r="D14" s="144"/>
      <c r="E14" s="144"/>
      <c r="F14" s="144"/>
      <c r="G14" s="41"/>
      <c r="H14" s="89"/>
    </row>
    <row r="16" spans="2:10" s="48" customFormat="1">
      <c r="B16" s="90" t="s">
        <v>44</v>
      </c>
      <c r="C16" s="145" t="s">
        <v>101</v>
      </c>
      <c r="D16" s="145"/>
      <c r="E16" s="91"/>
      <c r="F16" s="92"/>
      <c r="G16" s="6"/>
      <c r="H16" s="93"/>
    </row>
    <row r="17" spans="2:15" s="48" customFormat="1">
      <c r="B17" s="94"/>
      <c r="C17" s="143"/>
      <c r="D17" s="143"/>
      <c r="E17" s="143"/>
      <c r="F17" s="143"/>
      <c r="G17" s="7"/>
      <c r="H17" s="95"/>
    </row>
    <row r="18" spans="2:15" s="48" customFormat="1" ht="31.5">
      <c r="B18" s="96">
        <f>+COUNT($B$17:B17)+1</f>
        <v>1</v>
      </c>
      <c r="C18" s="97" t="s">
        <v>99</v>
      </c>
      <c r="D18" s="128" t="s">
        <v>75</v>
      </c>
      <c r="E18" s="55" t="s">
        <v>86</v>
      </c>
      <c r="F18" s="55">
        <v>1</v>
      </c>
      <c r="G18" s="9"/>
      <c r="H18" s="95">
        <f t="shared" ref="H18:H19" si="0">+$F18*G18</f>
        <v>0</v>
      </c>
      <c r="J18" s="49"/>
    </row>
    <row r="19" spans="2:15" s="48" customFormat="1" ht="31.5">
      <c r="B19" s="96">
        <f>+COUNT($B$17:B18)+1</f>
        <v>2</v>
      </c>
      <c r="C19" s="97" t="s">
        <v>99</v>
      </c>
      <c r="D19" s="98" t="s">
        <v>76</v>
      </c>
      <c r="E19" s="55" t="s">
        <v>86</v>
      </c>
      <c r="F19" s="55">
        <v>1</v>
      </c>
      <c r="G19" s="112"/>
      <c r="H19" s="95">
        <f t="shared" si="0"/>
        <v>0</v>
      </c>
      <c r="J19" s="49"/>
    </row>
    <row r="20" spans="2:15" s="48" customFormat="1" ht="141.75">
      <c r="B20" s="96">
        <f>+COUNT($B$17:B19)+1</f>
        <v>3</v>
      </c>
      <c r="C20" s="97" t="s">
        <v>99</v>
      </c>
      <c r="D20" s="98" t="s">
        <v>65</v>
      </c>
      <c r="E20" s="55" t="s">
        <v>60</v>
      </c>
      <c r="F20" s="55">
        <v>1</v>
      </c>
      <c r="G20" s="112">
        <v>26450</v>
      </c>
      <c r="H20" s="95">
        <f t="shared" ref="H20" si="1">+$F20*G20</f>
        <v>26450</v>
      </c>
      <c r="J20" s="49"/>
    </row>
    <row r="21" spans="2:15" s="48" customFormat="1" ht="15.75" customHeight="1">
      <c r="B21" s="99"/>
      <c r="C21" s="100"/>
      <c r="D21" s="101"/>
      <c r="E21" s="102"/>
      <c r="F21" s="103"/>
      <c r="G21" s="40"/>
      <c r="H21" s="104"/>
    </row>
    <row r="22" spans="2:15" s="48" customFormat="1" ht="16.5" thickBot="1">
      <c r="B22" s="105"/>
      <c r="C22" s="106"/>
      <c r="D22" s="106"/>
      <c r="E22" s="107"/>
      <c r="F22" s="107"/>
      <c r="G22" s="8" t="str">
        <f>C16&amp;" SKUPAJ:"</f>
        <v>PRIPRAVLJALNA DELA SKUPAJ:</v>
      </c>
      <c r="H22" s="108">
        <f>SUM(H$18:H$20)</f>
        <v>26450</v>
      </c>
    </row>
    <row r="24" spans="2:15" s="48" customFormat="1">
      <c r="B24" s="90" t="s">
        <v>45</v>
      </c>
      <c r="C24" s="145" t="s">
        <v>100</v>
      </c>
      <c r="D24" s="145"/>
      <c r="E24" s="91"/>
      <c r="F24" s="92"/>
      <c r="G24" s="6"/>
      <c r="H24" s="93"/>
    </row>
    <row r="25" spans="2:15" s="48" customFormat="1">
      <c r="B25" s="94"/>
      <c r="C25" s="143"/>
      <c r="D25" s="143"/>
      <c r="E25" s="143"/>
      <c r="F25" s="143"/>
      <c r="G25" s="7"/>
      <c r="H25" s="95"/>
    </row>
    <row r="26" spans="2:15" s="48" customFormat="1" ht="31.5">
      <c r="B26" s="96">
        <f>+COUNT($B$25:B25)+1</f>
        <v>1</v>
      </c>
      <c r="C26" s="97" t="s">
        <v>71</v>
      </c>
      <c r="D26" s="128" t="s">
        <v>72</v>
      </c>
      <c r="E26" s="55" t="s">
        <v>89</v>
      </c>
      <c r="F26" s="55">
        <v>1</v>
      </c>
      <c r="G26" s="9"/>
      <c r="H26" s="95">
        <f t="shared" ref="H26:H27" si="2">+$F26*G26</f>
        <v>0</v>
      </c>
      <c r="J26" s="49"/>
    </row>
    <row r="27" spans="2:15" s="48" customFormat="1" ht="31.5">
      <c r="B27" s="96">
        <f>+COUNT($B$25:B26)+1</f>
        <v>2</v>
      </c>
      <c r="C27" s="97" t="s">
        <v>73</v>
      </c>
      <c r="D27" s="98" t="s">
        <v>74</v>
      </c>
      <c r="E27" s="55" t="s">
        <v>89</v>
      </c>
      <c r="F27" s="55">
        <v>1</v>
      </c>
      <c r="G27" s="112"/>
      <c r="H27" s="95">
        <f t="shared" si="2"/>
        <v>0</v>
      </c>
      <c r="J27" s="49"/>
      <c r="O27" s="46"/>
    </row>
    <row r="28" spans="2:15" s="48" customFormat="1" ht="15.75" customHeight="1">
      <c r="B28" s="99"/>
      <c r="C28" s="100"/>
      <c r="D28" s="101"/>
      <c r="E28" s="102"/>
      <c r="F28" s="103"/>
      <c r="G28" s="40"/>
      <c r="H28" s="104"/>
    </row>
    <row r="29" spans="2:15" s="48" customFormat="1" ht="16.5" thickBot="1">
      <c r="B29" s="105"/>
      <c r="C29" s="106"/>
      <c r="D29" s="106"/>
      <c r="E29" s="107"/>
      <c r="F29" s="107"/>
      <c r="G29" s="8" t="str">
        <f>C24&amp;" SKUPAJ:"</f>
        <v>PROJEKTNA DOKUMENTACIJA SKUPAJ:</v>
      </c>
      <c r="H29" s="108">
        <f>SUM(H$26:H$27)</f>
        <v>0</v>
      </c>
    </row>
  </sheetData>
  <mergeCells count="5">
    <mergeCell ref="C24:D24"/>
    <mergeCell ref="C25:F25"/>
    <mergeCell ref="B14:F14"/>
    <mergeCell ref="C16:D16"/>
    <mergeCell ref="C17:F1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&amp;C&amp;"-,Ležeče"BREZOVICA - GRAČIŠČE 1. IN 2. ETAPA&amp;R&amp;"-,Ležeče"RAZPIS 2021</oddHeader>
    <oddFooter>Stran &amp;P od 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8</vt:i4>
      </vt:variant>
    </vt:vector>
  </HeadingPairs>
  <TitlesOfParts>
    <vt:vector size="13" baseType="lpstr">
      <vt:lpstr>REK</vt:lpstr>
      <vt:lpstr>Opomba</vt:lpstr>
      <vt:lpstr>OD KM 0+900 DO KM 1+920</vt:lpstr>
      <vt:lpstr>OD KM 1+920 DO KM 2+900</vt:lpstr>
      <vt:lpstr>OSTALA DELA IN STORITVE</vt:lpstr>
      <vt:lpstr>'OD KM 0+900 DO KM 1+920'!Področje_tiskanja</vt:lpstr>
      <vt:lpstr>'OD KM 1+920 DO KM 2+900'!Področje_tiskanja</vt:lpstr>
      <vt:lpstr>Opomba!Področje_tiskanja</vt:lpstr>
      <vt:lpstr>'OSTALA DELA IN STORITVE'!Področje_tiskanja</vt:lpstr>
      <vt:lpstr>REK!Področje_tiskanja</vt:lpstr>
      <vt:lpstr>'OD KM 0+900 DO KM 1+920'!Tiskanje_naslovov</vt:lpstr>
      <vt:lpstr>'OD KM 1+920 DO KM 2+900'!Tiskanje_naslovov</vt:lpstr>
      <vt:lpstr>'OSTALA DELA IN STORITVE'!Tiskanje_naslovov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Ambrož Gorjanc</dc:creator>
  <cp:lastModifiedBy>Ambrož Gorjanc</cp:lastModifiedBy>
  <cp:lastPrinted>2021-05-10T07:40:10Z</cp:lastPrinted>
  <dcterms:created xsi:type="dcterms:W3CDTF">2019-02-13T13:51:17Z</dcterms:created>
  <dcterms:modified xsi:type="dcterms:W3CDTF">2021-07-02T09:42:25Z</dcterms:modified>
</cp:coreProperties>
</file>